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 activeTab="1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L26" i="1" l="1"/>
  <c r="L18" i="1"/>
  <c r="M49" i="1"/>
  <c r="O49" i="1" s="1"/>
  <c r="M57" i="1"/>
  <c r="M55" i="1"/>
  <c r="M50" i="1"/>
  <c r="N50" i="1" s="1"/>
  <c r="M51" i="1"/>
  <c r="N51" i="1" s="1"/>
  <c r="M52" i="1"/>
  <c r="M53" i="1"/>
  <c r="M48" i="1"/>
  <c r="O155" i="2"/>
  <c r="Q158" i="2"/>
  <c r="O158" i="2"/>
  <c r="O143" i="2"/>
  <c r="O140" i="2"/>
  <c r="O104" i="2"/>
  <c r="O96" i="2"/>
  <c r="O93" i="2"/>
  <c r="O79" i="2"/>
  <c r="O64" i="2"/>
  <c r="O61" i="2"/>
  <c r="O55" i="2"/>
  <c r="O70" i="2"/>
  <c r="O52" i="2"/>
  <c r="O58" i="2"/>
  <c r="M17" i="1"/>
  <c r="O17" i="1" s="1"/>
  <c r="M25" i="1"/>
  <c r="N25" i="1" s="1"/>
  <c r="N26" i="1" s="1"/>
  <c r="O30" i="2"/>
  <c r="P30" i="2" s="1"/>
  <c r="P76" i="2"/>
  <c r="O76" i="2"/>
  <c r="N17" i="1" l="1"/>
  <c r="P17" i="1" s="1"/>
  <c r="M18" i="1"/>
  <c r="O18" i="1" s="1"/>
  <c r="O25" i="1"/>
  <c r="P26" i="1"/>
  <c r="M26" i="1"/>
  <c r="O26" i="1" s="1"/>
  <c r="P25" i="1"/>
  <c r="N18" i="1"/>
  <c r="N51" i="2"/>
  <c r="O51" i="2" s="1"/>
  <c r="P18" i="1" l="1"/>
  <c r="N151" i="2"/>
  <c r="N41" i="2"/>
  <c r="N40" i="2" s="1"/>
  <c r="N28" i="2"/>
  <c r="N75" i="2"/>
  <c r="N74" i="2" l="1"/>
  <c r="O74" i="2" s="1"/>
  <c r="P74" i="2" s="1"/>
  <c r="O75" i="2"/>
  <c r="P75" i="2" s="1"/>
  <c r="N33" i="2"/>
  <c r="L56" i="1"/>
  <c r="N157" i="2" l="1"/>
  <c r="O157" i="2" s="1"/>
  <c r="N156" i="2" l="1"/>
  <c r="O156" i="2" s="1"/>
  <c r="N60" i="2" l="1"/>
  <c r="Q64" i="2"/>
  <c r="P64" i="2"/>
  <c r="R64" i="2" s="1"/>
  <c r="N63" i="2"/>
  <c r="O63" i="2" s="1"/>
  <c r="N78" i="2"/>
  <c r="O78" i="2" s="1"/>
  <c r="Q156" i="2"/>
  <c r="P156" i="2"/>
  <c r="R156" i="2" s="1"/>
  <c r="Q157" i="2"/>
  <c r="P157" i="2"/>
  <c r="R157" i="2" s="1"/>
  <c r="N95" i="2"/>
  <c r="P79" i="2"/>
  <c r="R79" i="2" s="1"/>
  <c r="Q79" i="2"/>
  <c r="Q61" i="2"/>
  <c r="P61" i="2"/>
  <c r="R61" i="2" s="1"/>
  <c r="N94" i="2" l="1"/>
  <c r="O95" i="2"/>
  <c r="N59" i="2"/>
  <c r="O60" i="2"/>
  <c r="Q60" i="2" s="1"/>
  <c r="N77" i="2"/>
  <c r="O77" i="2" s="1"/>
  <c r="N62" i="2"/>
  <c r="O62" i="2" s="1"/>
  <c r="O94" i="2"/>
  <c r="N54" i="2"/>
  <c r="O54" i="2" s="1"/>
  <c r="Q55" i="2"/>
  <c r="P55" i="2"/>
  <c r="O59" i="2" l="1"/>
  <c r="P59" i="2" s="1"/>
  <c r="R59" i="2" s="1"/>
  <c r="P60" i="2"/>
  <c r="R60" i="2" s="1"/>
  <c r="P77" i="2"/>
  <c r="R77" i="2" s="1"/>
  <c r="P62" i="2"/>
  <c r="R62" i="2" s="1"/>
  <c r="Q62" i="2"/>
  <c r="Q63" i="2"/>
  <c r="P63" i="2"/>
  <c r="R63" i="2" s="1"/>
  <c r="P78" i="2"/>
  <c r="R78" i="2" s="1"/>
  <c r="Q78" i="2"/>
  <c r="N53" i="2"/>
  <c r="Q54" i="2"/>
  <c r="O53" i="2" l="1"/>
  <c r="Q53" i="2" s="1"/>
  <c r="Q59" i="2"/>
  <c r="Q77" i="2"/>
  <c r="O39" i="1" l="1"/>
  <c r="P39" i="1" l="1"/>
  <c r="P58" i="2" l="1"/>
  <c r="R58" i="2" s="1"/>
  <c r="Q58" i="2"/>
  <c r="N57" i="2"/>
  <c r="O57" i="2" s="1"/>
  <c r="N142" i="2" l="1"/>
  <c r="N141" i="2" s="1"/>
  <c r="Q143" i="2"/>
  <c r="N56" i="2"/>
  <c r="O56" i="2" s="1"/>
  <c r="O142" i="2" l="1"/>
  <c r="O141" i="2" s="1"/>
  <c r="P141" i="2" s="1"/>
  <c r="R141" i="2" s="1"/>
  <c r="P143" i="2"/>
  <c r="R143" i="2" s="1"/>
  <c r="Q56" i="2"/>
  <c r="P56" i="2"/>
  <c r="R56" i="2" s="1"/>
  <c r="P57" i="2"/>
  <c r="R57" i="2" s="1"/>
  <c r="Q57" i="2"/>
  <c r="Q142" i="2" l="1"/>
  <c r="Q141" i="2"/>
  <c r="P142" i="2"/>
  <c r="R142" i="2" s="1"/>
  <c r="P32" i="1"/>
  <c r="O32" i="1"/>
  <c r="M64" i="1" l="1"/>
  <c r="M63" i="1" s="1"/>
  <c r="O46" i="2"/>
  <c r="N53" i="1"/>
  <c r="O154" i="2"/>
  <c r="O153" i="2" s="1"/>
  <c r="O113" i="2"/>
  <c r="P113" i="2" s="1"/>
  <c r="R113" i="2" s="1"/>
  <c r="O64" i="1" l="1"/>
  <c r="N112" i="2"/>
  <c r="O112" i="2" s="1"/>
  <c r="P112" i="2" s="1"/>
  <c r="R112" i="2" s="1"/>
  <c r="L63" i="1"/>
  <c r="N63" i="1" s="1"/>
  <c r="N64" i="1"/>
  <c r="N27" i="2"/>
  <c r="P155" i="2"/>
  <c r="R155" i="2" s="1"/>
  <c r="Q155" i="2"/>
  <c r="N154" i="2"/>
  <c r="N153" i="2" s="1"/>
  <c r="Q113" i="2"/>
  <c r="N111" i="2" l="1"/>
  <c r="O111" i="2" s="1"/>
  <c r="Q111" i="2" s="1"/>
  <c r="Q112" i="2"/>
  <c r="O139" i="2"/>
  <c r="O138" i="2" s="1"/>
  <c r="N124" i="2"/>
  <c r="O31" i="2"/>
  <c r="O29" i="2"/>
  <c r="O28" i="2" s="1"/>
  <c r="P111" i="2" l="1"/>
  <c r="R111" i="2" s="1"/>
  <c r="P29" i="2"/>
  <c r="R29" i="2" s="1"/>
  <c r="P153" i="2"/>
  <c r="R153" i="2" s="1"/>
  <c r="Q153" i="2"/>
  <c r="Q154" i="2"/>
  <c r="P154" i="2"/>
  <c r="R154" i="2" s="1"/>
  <c r="Q140" i="2"/>
  <c r="P140" i="2"/>
  <c r="R140" i="2" s="1"/>
  <c r="N139" i="2"/>
  <c r="N123" i="2"/>
  <c r="O124" i="2"/>
  <c r="O125" i="2"/>
  <c r="P31" i="2"/>
  <c r="R31" i="2" s="1"/>
  <c r="Q31" i="2"/>
  <c r="Q29" i="2"/>
  <c r="O45" i="2"/>
  <c r="N174" i="2"/>
  <c r="N173" i="2" s="1"/>
  <c r="N172" i="2" s="1"/>
  <c r="N170" i="2"/>
  <c r="N169" i="2" s="1"/>
  <c r="N168" i="2" s="1"/>
  <c r="N166" i="2"/>
  <c r="N165" i="2" s="1"/>
  <c r="N163" i="2"/>
  <c r="N162" i="2" s="1"/>
  <c r="N161" i="2" s="1"/>
  <c r="N160" i="2" s="1"/>
  <c r="N145" i="2"/>
  <c r="O145" i="2" s="1"/>
  <c r="P145" i="2" s="1"/>
  <c r="O137" i="2"/>
  <c r="P137" i="2" s="1"/>
  <c r="O134" i="2"/>
  <c r="P134" i="2" s="1"/>
  <c r="N130" i="2"/>
  <c r="N119" i="2"/>
  <c r="N118" i="2" s="1"/>
  <c r="N116" i="2"/>
  <c r="N115" i="2" s="1"/>
  <c r="N114" i="2" s="1"/>
  <c r="N109" i="2"/>
  <c r="N108" i="2" s="1"/>
  <c r="N107" i="2" s="1"/>
  <c r="N106" i="2" s="1"/>
  <c r="O103" i="2"/>
  <c r="O102" i="2" s="1"/>
  <c r="O101" i="2"/>
  <c r="O92" i="2"/>
  <c r="O91" i="2" s="1"/>
  <c r="O85" i="2"/>
  <c r="O49" i="2"/>
  <c r="O44" i="2"/>
  <c r="N24" i="2"/>
  <c r="N23" i="2" s="1"/>
  <c r="O18" i="2"/>
  <c r="P18" i="2" s="1"/>
  <c r="P96" i="2" l="1"/>
  <c r="O108" i="2"/>
  <c r="O107" i="2" s="1"/>
  <c r="N103" i="2"/>
  <c r="N100" i="2"/>
  <c r="O100" i="2" s="1"/>
  <c r="P100" i="2" s="1"/>
  <c r="N84" i="2"/>
  <c r="O84" i="2" s="1"/>
  <c r="N72" i="2"/>
  <c r="O73" i="2"/>
  <c r="N69" i="2"/>
  <c r="O69" i="2" s="1"/>
  <c r="O68" i="2" s="1"/>
  <c r="P44" i="2"/>
  <c r="M60" i="1"/>
  <c r="N60" i="1" s="1"/>
  <c r="P60" i="1" s="1"/>
  <c r="N138" i="2"/>
  <c r="P124" i="2"/>
  <c r="R124" i="2" s="1"/>
  <c r="Q124" i="2"/>
  <c r="P125" i="2"/>
  <c r="R125" i="2" s="1"/>
  <c r="Q125" i="2"/>
  <c r="N122" i="2"/>
  <c r="N121" i="2" s="1"/>
  <c r="O121" i="2" s="1"/>
  <c r="P121" i="2" s="1"/>
  <c r="R121" i="2" s="1"/>
  <c r="O123" i="2"/>
  <c r="P123" i="2" s="1"/>
  <c r="R123" i="2" s="1"/>
  <c r="P28" i="2"/>
  <c r="R28" i="2" s="1"/>
  <c r="O27" i="2"/>
  <c r="N26" i="2"/>
  <c r="N133" i="2"/>
  <c r="O133" i="2" s="1"/>
  <c r="P133" i="2" s="1"/>
  <c r="O114" i="2"/>
  <c r="P114" i="2" s="1"/>
  <c r="P49" i="2"/>
  <c r="R49" i="2" s="1"/>
  <c r="Q49" i="2"/>
  <c r="O130" i="2"/>
  <c r="P130" i="2" s="1"/>
  <c r="N129" i="2"/>
  <c r="P45" i="2"/>
  <c r="R45" i="2" s="1"/>
  <c r="Q45" i="2"/>
  <c r="N136" i="2"/>
  <c r="O136" i="2" s="1"/>
  <c r="P136" i="2" s="1"/>
  <c r="P52" i="2"/>
  <c r="O131" i="2"/>
  <c r="P131" i="2" s="1"/>
  <c r="N48" i="2"/>
  <c r="O48" i="2" s="1"/>
  <c r="N144" i="2"/>
  <c r="O144" i="2" s="1"/>
  <c r="P144" i="2" s="1"/>
  <c r="N17" i="2"/>
  <c r="O24" i="2"/>
  <c r="N92" i="2"/>
  <c r="P64" i="1"/>
  <c r="P53" i="1"/>
  <c r="N105" i="2" l="1"/>
  <c r="O106" i="2"/>
  <c r="O105" i="2" s="1"/>
  <c r="P27" i="2"/>
  <c r="R27" i="2" s="1"/>
  <c r="O26" i="2"/>
  <c r="N99" i="2"/>
  <c r="O60" i="1"/>
  <c r="N102" i="2"/>
  <c r="N83" i="2"/>
  <c r="P84" i="2"/>
  <c r="N71" i="2"/>
  <c r="O71" i="2" s="1"/>
  <c r="O67" i="2" s="1"/>
  <c r="O72" i="2"/>
  <c r="P69" i="2"/>
  <c r="N50" i="2"/>
  <c r="O50" i="2" s="1"/>
  <c r="P51" i="2"/>
  <c r="Q27" i="2"/>
  <c r="O129" i="2"/>
  <c r="P139" i="2"/>
  <c r="R139" i="2" s="1"/>
  <c r="Q139" i="2"/>
  <c r="P138" i="2"/>
  <c r="R138" i="2" s="1"/>
  <c r="Q138" i="2"/>
  <c r="Q121" i="2"/>
  <c r="O122" i="2"/>
  <c r="Q123" i="2"/>
  <c r="N132" i="2"/>
  <c r="O132" i="2" s="1"/>
  <c r="P132" i="2" s="1"/>
  <c r="Q28" i="2"/>
  <c r="N47" i="2"/>
  <c r="N39" i="2" s="1"/>
  <c r="P48" i="2"/>
  <c r="O23" i="2"/>
  <c r="N22" i="2"/>
  <c r="N91" i="2"/>
  <c r="N90" i="2" s="1"/>
  <c r="O90" i="2" s="1"/>
  <c r="N98" i="2" l="1"/>
  <c r="O47" i="2"/>
  <c r="P47" i="2" s="1"/>
  <c r="O99" i="2"/>
  <c r="O83" i="2"/>
  <c r="O22" i="2"/>
  <c r="P129" i="2"/>
  <c r="P50" i="2"/>
  <c r="R50" i="2" s="1"/>
  <c r="Q122" i="2"/>
  <c r="P122" i="2"/>
  <c r="R122" i="2" s="1"/>
  <c r="P91" i="2"/>
  <c r="O55" i="1"/>
  <c r="M58" i="1"/>
  <c r="M69" i="1"/>
  <c r="M67" i="1"/>
  <c r="O165" i="2"/>
  <c r="Q165" i="2" s="1"/>
  <c r="O166" i="2"/>
  <c r="Q166" i="2" s="1"/>
  <c r="O167" i="2"/>
  <c r="P167" i="2" s="1"/>
  <c r="R167" i="2" s="1"/>
  <c r="O168" i="2"/>
  <c r="P168" i="2" s="1"/>
  <c r="R168" i="2" s="1"/>
  <c r="O169" i="2"/>
  <c r="P169" i="2" s="1"/>
  <c r="R169" i="2" s="1"/>
  <c r="O170" i="2"/>
  <c r="Q170" i="2" s="1"/>
  <c r="O171" i="2"/>
  <c r="Q171" i="2" s="1"/>
  <c r="O172" i="2"/>
  <c r="P172" i="2" s="1"/>
  <c r="R172" i="2" s="1"/>
  <c r="O173" i="2"/>
  <c r="P173" i="2" s="1"/>
  <c r="R173" i="2" s="1"/>
  <c r="O174" i="2"/>
  <c r="Q174" i="2" s="1"/>
  <c r="O175" i="2"/>
  <c r="Q175" i="2" s="1"/>
  <c r="O162" i="2"/>
  <c r="O163" i="2"/>
  <c r="P163" i="2" s="1"/>
  <c r="R163" i="2" s="1"/>
  <c r="O164" i="2"/>
  <c r="Q164" i="2" s="1"/>
  <c r="O152" i="2"/>
  <c r="Q152" i="2" s="1"/>
  <c r="O146" i="2"/>
  <c r="P146" i="2" s="1"/>
  <c r="R146" i="2" s="1"/>
  <c r="R132" i="2"/>
  <c r="R133" i="2"/>
  <c r="Q136" i="2"/>
  <c r="Q137" i="2"/>
  <c r="R134" i="2"/>
  <c r="R131" i="2"/>
  <c r="O118" i="2"/>
  <c r="Q118" i="2" s="1"/>
  <c r="O119" i="2"/>
  <c r="P119" i="2" s="1"/>
  <c r="R119" i="2" s="1"/>
  <c r="O120" i="2"/>
  <c r="Q120" i="2" s="1"/>
  <c r="O115" i="2"/>
  <c r="P115" i="2" s="1"/>
  <c r="O116" i="2"/>
  <c r="Q116" i="2" s="1"/>
  <c r="O117" i="2"/>
  <c r="P117" i="2" s="1"/>
  <c r="R117" i="2" s="1"/>
  <c r="O109" i="2"/>
  <c r="P109" i="2" s="1"/>
  <c r="R109" i="2" s="1"/>
  <c r="O110" i="2"/>
  <c r="P110" i="2" s="1"/>
  <c r="R110" i="2" s="1"/>
  <c r="Q101" i="2"/>
  <c r="Q102" i="2"/>
  <c r="Q103" i="2"/>
  <c r="P104" i="2"/>
  <c r="R104" i="2" s="1"/>
  <c r="R96" i="2"/>
  <c r="P93" i="2"/>
  <c r="R93" i="2" s="1"/>
  <c r="P85" i="2"/>
  <c r="R85" i="2" s="1"/>
  <c r="P70" i="2"/>
  <c r="R70" i="2" s="1"/>
  <c r="Q73" i="2"/>
  <c r="Q72" i="2"/>
  <c r="P71" i="2"/>
  <c r="R71" i="2" s="1"/>
  <c r="R51" i="2"/>
  <c r="R52" i="2"/>
  <c r="Q51" i="2"/>
  <c r="Q52" i="2"/>
  <c r="Q50" i="2"/>
  <c r="R48" i="2"/>
  <c r="Q48" i="2"/>
  <c r="R44" i="2"/>
  <c r="Q44" i="2"/>
  <c r="Q18" i="2"/>
  <c r="R18" i="2"/>
  <c r="O25" i="2"/>
  <c r="Q25" i="2" s="1"/>
  <c r="O17" i="2"/>
  <c r="O43" i="2"/>
  <c r="N57" i="1"/>
  <c r="P57" i="1" s="1"/>
  <c r="M62" i="1"/>
  <c r="N135" i="2"/>
  <c r="N128" i="2" s="1"/>
  <c r="N68" i="2"/>
  <c r="N67" i="2" s="1"/>
  <c r="O53" i="1"/>
  <c r="N159" i="2"/>
  <c r="O159" i="2" s="1"/>
  <c r="P159" i="2" s="1"/>
  <c r="N150" i="2"/>
  <c r="N149" i="2" s="1"/>
  <c r="O42" i="2"/>
  <c r="N16" i="2"/>
  <c r="O161" i="2" l="1"/>
  <c r="O98" i="2"/>
  <c r="Q98" i="2" s="1"/>
  <c r="P99" i="2"/>
  <c r="N20" i="2"/>
  <c r="N19" i="2" s="1"/>
  <c r="N14" i="2" s="1"/>
  <c r="O21" i="2"/>
  <c r="M47" i="1"/>
  <c r="Q162" i="2"/>
  <c r="O41" i="2"/>
  <c r="O40" i="2" s="1"/>
  <c r="N97" i="2"/>
  <c r="N69" i="1"/>
  <c r="N67" i="1"/>
  <c r="O150" i="2"/>
  <c r="Q108" i="2"/>
  <c r="N87" i="2"/>
  <c r="O88" i="2"/>
  <c r="P83" i="2"/>
  <c r="N55" i="1"/>
  <c r="P55" i="1" s="1"/>
  <c r="N48" i="1"/>
  <c r="N49" i="1"/>
  <c r="P49" i="1" s="1"/>
  <c r="P50" i="1"/>
  <c r="P51" i="1"/>
  <c r="N52" i="1"/>
  <c r="P52" i="1" s="1"/>
  <c r="L47" i="1"/>
  <c r="N58" i="1"/>
  <c r="P58" i="1" s="1"/>
  <c r="M59" i="1"/>
  <c r="N59" i="1" s="1"/>
  <c r="P59" i="1" s="1"/>
  <c r="M61" i="1"/>
  <c r="N61" i="1" s="1"/>
  <c r="P61" i="1" s="1"/>
  <c r="N62" i="1"/>
  <c r="P62" i="1" s="1"/>
  <c r="R47" i="2"/>
  <c r="Q47" i="2"/>
  <c r="L54" i="1"/>
  <c r="M54" i="1" s="1"/>
  <c r="M56" i="1"/>
  <c r="O57" i="1"/>
  <c r="O135" i="2"/>
  <c r="O128" i="2" s="1"/>
  <c r="O127" i="2" s="1"/>
  <c r="O126" i="2" s="1"/>
  <c r="P43" i="2"/>
  <c r="R43" i="2" s="1"/>
  <c r="P95" i="2"/>
  <c r="P42" i="2"/>
  <c r="R42" i="2" s="1"/>
  <c r="P46" i="2"/>
  <c r="R46" i="2" s="1"/>
  <c r="Q17" i="2"/>
  <c r="P17" i="2"/>
  <c r="R17" i="2" s="1"/>
  <c r="P25" i="2"/>
  <c r="R25" i="2" s="1"/>
  <c r="O151" i="2"/>
  <c r="Q115" i="2"/>
  <c r="Q110" i="2"/>
  <c r="Q85" i="2"/>
  <c r="Q163" i="2"/>
  <c r="P164" i="2"/>
  <c r="R164" i="2" s="1"/>
  <c r="Q132" i="2"/>
  <c r="P108" i="2"/>
  <c r="R115" i="2"/>
  <c r="P26" i="2"/>
  <c r="R26" i="2" s="1"/>
  <c r="Q26" i="2"/>
  <c r="P103" i="2"/>
  <c r="R103" i="2" s="1"/>
  <c r="Q96" i="2"/>
  <c r="P116" i="2"/>
  <c r="R116" i="2" s="1"/>
  <c r="Q119" i="2"/>
  <c r="Q134" i="2"/>
  <c r="P162" i="2"/>
  <c r="P174" i="2"/>
  <c r="R174" i="2" s="1"/>
  <c r="P170" i="2"/>
  <c r="R170" i="2" s="1"/>
  <c r="P165" i="2"/>
  <c r="R165" i="2" s="1"/>
  <c r="Q172" i="2"/>
  <c r="Q168" i="2"/>
  <c r="Q167" i="2"/>
  <c r="P72" i="2"/>
  <c r="R72" i="2" s="1"/>
  <c r="Q71" i="2"/>
  <c r="P101" i="2"/>
  <c r="R101" i="2" s="1"/>
  <c r="Q104" i="2"/>
  <c r="Q93" i="2"/>
  <c r="P120" i="2"/>
  <c r="R120" i="2" s="1"/>
  <c r="P118" i="2"/>
  <c r="R118" i="2" s="1"/>
  <c r="Q114" i="2"/>
  <c r="Q109" i="2"/>
  <c r="R137" i="2"/>
  <c r="Q146" i="2"/>
  <c r="Q131" i="2"/>
  <c r="P152" i="2"/>
  <c r="R152" i="2" s="1"/>
  <c r="P175" i="2"/>
  <c r="R175" i="2" s="1"/>
  <c r="P171" i="2"/>
  <c r="R171" i="2" s="1"/>
  <c r="P166" i="2"/>
  <c r="R166" i="2" s="1"/>
  <c r="Q173" i="2"/>
  <c r="Q169" i="2"/>
  <c r="O16" i="2"/>
  <c r="Q117" i="2"/>
  <c r="R136" i="2"/>
  <c r="P73" i="2"/>
  <c r="R73" i="2" s="1"/>
  <c r="P102" i="2"/>
  <c r="R102" i="2" s="1"/>
  <c r="Q133" i="2"/>
  <c r="O39" i="2" l="1"/>
  <c r="P39" i="2" s="1"/>
  <c r="O97" i="2"/>
  <c r="P97" i="2" s="1"/>
  <c r="R97" i="2" s="1"/>
  <c r="P98" i="2"/>
  <c r="R108" i="2"/>
  <c r="P107" i="2"/>
  <c r="R107" i="2" s="1"/>
  <c r="P161" i="2"/>
  <c r="R95" i="2"/>
  <c r="P94" i="2"/>
  <c r="P90" i="2" s="1"/>
  <c r="O20" i="2"/>
  <c r="O61" i="1"/>
  <c r="O54" i="1"/>
  <c r="N47" i="1"/>
  <c r="O149" i="2"/>
  <c r="P149" i="2" s="1"/>
  <c r="O38" i="2"/>
  <c r="O160" i="2"/>
  <c r="P160" i="2" s="1"/>
  <c r="O66" i="2"/>
  <c r="O65" i="2" s="1"/>
  <c r="N56" i="1"/>
  <c r="P68" i="2"/>
  <c r="P67" i="2" s="1"/>
  <c r="Q67" i="2"/>
  <c r="M68" i="1"/>
  <c r="M66" i="1"/>
  <c r="P41" i="2"/>
  <c r="R41" i="2" s="1"/>
  <c r="P135" i="2"/>
  <c r="R135" i="2" s="1"/>
  <c r="Q106" i="2"/>
  <c r="Q107" i="2"/>
  <c r="N86" i="2"/>
  <c r="N82" i="2" s="1"/>
  <c r="O87" i="2"/>
  <c r="Q87" i="2" s="1"/>
  <c r="L19" i="1"/>
  <c r="O48" i="1"/>
  <c r="P47" i="1"/>
  <c r="P48" i="1"/>
  <c r="O50" i="1"/>
  <c r="O51" i="1"/>
  <c r="O47" i="1"/>
  <c r="O52" i="1"/>
  <c r="O58" i="1"/>
  <c r="O59" i="1"/>
  <c r="O62" i="1"/>
  <c r="P63" i="1"/>
  <c r="L23" i="1"/>
  <c r="O56" i="1"/>
  <c r="N127" i="2"/>
  <c r="N66" i="2"/>
  <c r="Q95" i="2"/>
  <c r="Q43" i="2"/>
  <c r="Q46" i="2"/>
  <c r="Q42" i="2"/>
  <c r="O19" i="2"/>
  <c r="O14" i="2" s="1"/>
  <c r="N148" i="2"/>
  <c r="Q161" i="2"/>
  <c r="Q151" i="2"/>
  <c r="P151" i="2"/>
  <c r="R151" i="2" s="1"/>
  <c r="R145" i="2"/>
  <c r="Q145" i="2"/>
  <c r="R84" i="2"/>
  <c r="Q84" i="2"/>
  <c r="Q100" i="2"/>
  <c r="R100" i="2"/>
  <c r="Q135" i="2"/>
  <c r="Q21" i="2"/>
  <c r="P21" i="2"/>
  <c r="R21" i="2" s="1"/>
  <c r="Q16" i="2"/>
  <c r="P16" i="2"/>
  <c r="R16" i="2" s="1"/>
  <c r="R162" i="2"/>
  <c r="R99" i="2"/>
  <c r="Q99" i="2"/>
  <c r="Q88" i="2"/>
  <c r="P88" i="2"/>
  <c r="R88" i="2" s="1"/>
  <c r="R130" i="2"/>
  <c r="Q130" i="2"/>
  <c r="R69" i="2"/>
  <c r="P92" i="2"/>
  <c r="R92" i="2" s="1"/>
  <c r="Q92" i="2"/>
  <c r="Q24" i="2"/>
  <c r="P24" i="2"/>
  <c r="R24" i="2" s="1"/>
  <c r="R114" i="2"/>
  <c r="L21" i="1" l="1"/>
  <c r="L22" i="1" s="1"/>
  <c r="L24" i="1"/>
  <c r="L15" i="1"/>
  <c r="L16" i="1"/>
  <c r="Q97" i="2"/>
  <c r="M23" i="1"/>
  <c r="M19" i="1"/>
  <c r="Q160" i="2"/>
  <c r="L32" i="1"/>
  <c r="O148" i="2"/>
  <c r="O147" i="2" s="1"/>
  <c r="P56" i="1"/>
  <c r="N38" i="2"/>
  <c r="N89" i="2"/>
  <c r="Q41" i="2"/>
  <c r="P87" i="2"/>
  <c r="R87" i="2" s="1"/>
  <c r="N68" i="1"/>
  <c r="N66" i="1"/>
  <c r="P128" i="2"/>
  <c r="P106" i="2"/>
  <c r="O86" i="2"/>
  <c r="O82" i="2" s="1"/>
  <c r="O81" i="2" s="1"/>
  <c r="N65" i="2"/>
  <c r="N54" i="1"/>
  <c r="P54" i="1" s="1"/>
  <c r="O63" i="1"/>
  <c r="N126" i="2"/>
  <c r="P127" i="2"/>
  <c r="Q94" i="2"/>
  <c r="Q14" i="2"/>
  <c r="Q91" i="2"/>
  <c r="Q23" i="2"/>
  <c r="P23" i="2"/>
  <c r="R23" i="2" s="1"/>
  <c r="Q20" i="2"/>
  <c r="P20" i="2"/>
  <c r="R20" i="2" s="1"/>
  <c r="R67" i="2"/>
  <c r="P150" i="2"/>
  <c r="R150" i="2" s="1"/>
  <c r="Q150" i="2"/>
  <c r="Q129" i="2"/>
  <c r="Q128" i="2"/>
  <c r="Q83" i="2"/>
  <c r="Q144" i="2"/>
  <c r="R144" i="2"/>
  <c r="R68" i="2"/>
  <c r="R161" i="2"/>
  <c r="Q159" i="2"/>
  <c r="O89" i="2" l="1"/>
  <c r="O80" i="2" s="1"/>
  <c r="O36" i="2" s="1"/>
  <c r="N23" i="1"/>
  <c r="O23" i="1"/>
  <c r="M21" i="1"/>
  <c r="M24" i="1"/>
  <c r="O24" i="1" s="1"/>
  <c r="N19" i="1"/>
  <c r="O19" i="1"/>
  <c r="M20" i="1"/>
  <c r="M15" i="1"/>
  <c r="M32" i="1"/>
  <c r="R94" i="2"/>
  <c r="P89" i="2"/>
  <c r="R89" i="2" s="1"/>
  <c r="P66" i="2"/>
  <c r="R66" i="2" s="1"/>
  <c r="Q66" i="2"/>
  <c r="P126" i="2"/>
  <c r="N81" i="2"/>
  <c r="N80" i="2" s="1"/>
  <c r="P105" i="2"/>
  <c r="R105" i="2" s="1"/>
  <c r="Q105" i="2"/>
  <c r="P86" i="2"/>
  <c r="R86" i="2" s="1"/>
  <c r="Q86" i="2"/>
  <c r="P65" i="2"/>
  <c r="P40" i="2"/>
  <c r="Q40" i="2"/>
  <c r="Q90" i="2"/>
  <c r="N37" i="2"/>
  <c r="O37" i="2" s="1"/>
  <c r="P14" i="2"/>
  <c r="R14" i="2" s="1"/>
  <c r="N147" i="2"/>
  <c r="P148" i="2"/>
  <c r="R148" i="2" s="1"/>
  <c r="R159" i="2"/>
  <c r="R160" i="2"/>
  <c r="Q19" i="2"/>
  <c r="P19" i="2"/>
  <c r="R19" i="2" s="1"/>
  <c r="R83" i="2"/>
  <c r="P22" i="2"/>
  <c r="R22" i="2" s="1"/>
  <c r="Q22" i="2"/>
  <c r="R129" i="2"/>
  <c r="R91" i="2"/>
  <c r="R98" i="2"/>
  <c r="R106" i="2"/>
  <c r="R149" i="2"/>
  <c r="Q149" i="2"/>
  <c r="N36" i="2" l="1"/>
  <c r="Q89" i="2"/>
  <c r="N24" i="1"/>
  <c r="P24" i="1" s="1"/>
  <c r="N21" i="1"/>
  <c r="P23" i="1"/>
  <c r="O21" i="1"/>
  <c r="M22" i="1"/>
  <c r="O22" i="1" s="1"/>
  <c r="P19" i="1"/>
  <c r="N20" i="1"/>
  <c r="N15" i="1"/>
  <c r="O20" i="1"/>
  <c r="M16" i="1"/>
  <c r="O16" i="1" s="1"/>
  <c r="R90" i="2"/>
  <c r="Q65" i="2"/>
  <c r="Q81" i="2"/>
  <c r="Q37" i="2"/>
  <c r="P82" i="2"/>
  <c r="R82" i="2" s="1"/>
  <c r="Q82" i="2"/>
  <c r="P38" i="2"/>
  <c r="R38" i="2" s="1"/>
  <c r="R40" i="2"/>
  <c r="R39" i="2"/>
  <c r="Q39" i="2"/>
  <c r="O35" i="2"/>
  <c r="Q38" i="2"/>
  <c r="Q148" i="2"/>
  <c r="P147" i="2"/>
  <c r="R147" i="2" s="1"/>
  <c r="R128" i="2"/>
  <c r="Q126" i="2"/>
  <c r="Q127" i="2"/>
  <c r="N22" i="1" l="1"/>
  <c r="P22" i="1" s="1"/>
  <c r="P21" i="1"/>
  <c r="P20" i="1"/>
  <c r="N16" i="1"/>
  <c r="P16" i="1" s="1"/>
  <c r="P81" i="2"/>
  <c r="R81" i="2" s="1"/>
  <c r="P37" i="2"/>
  <c r="O34" i="2"/>
  <c r="N32" i="2"/>
  <c r="N13" i="2" s="1"/>
  <c r="P35" i="2"/>
  <c r="R35" i="2" s="1"/>
  <c r="Q35" i="2"/>
  <c r="Q147" i="2"/>
  <c r="R126" i="2"/>
  <c r="R127" i="2"/>
  <c r="R65" i="2"/>
  <c r="Q80" i="2"/>
  <c r="P80" i="2" l="1"/>
  <c r="R80" i="2" s="1"/>
  <c r="Q36" i="2"/>
  <c r="R37" i="2"/>
  <c r="O33" i="2"/>
  <c r="P33" i="2" s="1"/>
  <c r="R33" i="2" s="1"/>
  <c r="Q34" i="2"/>
  <c r="P34" i="2"/>
  <c r="R34" i="2" s="1"/>
  <c r="P36" i="2" l="1"/>
  <c r="R36" i="2" s="1"/>
  <c r="O32" i="2"/>
  <c r="O13" i="2" s="1"/>
  <c r="O12" i="2" s="1"/>
  <c r="Q33" i="2"/>
  <c r="P32" i="2" l="1"/>
  <c r="R32" i="2" s="1"/>
  <c r="Q32" i="2"/>
  <c r="N12" i="2"/>
  <c r="P13" i="2" l="1"/>
  <c r="R13" i="2" s="1"/>
  <c r="Q13" i="2"/>
  <c r="N11" i="2"/>
  <c r="O11" i="2" s="1"/>
  <c r="O10" i="2" s="1"/>
  <c r="N10" i="2" l="1"/>
  <c r="P12" i="2"/>
  <c r="R12" i="2" s="1"/>
  <c r="Q12" i="2"/>
  <c r="Q10" i="2" l="1"/>
  <c r="Q11" i="2"/>
  <c r="P11" i="2"/>
  <c r="P10" i="2" s="1"/>
  <c r="R11" i="2" l="1"/>
  <c r="R10" i="2"/>
  <c r="P15" i="1" l="1"/>
  <c r="M27" i="1"/>
  <c r="O15" i="1"/>
  <c r="L27" i="1"/>
  <c r="L39" i="1" s="1"/>
  <c r="N27" i="1" l="1"/>
</calcChain>
</file>

<file path=xl/sharedStrings.xml><?xml version="1.0" encoding="utf-8"?>
<sst xmlns="http://schemas.openxmlformats.org/spreadsheetml/2006/main" count="853" uniqueCount="288">
  <si>
    <t>I. OPĆI DIO</t>
  </si>
  <si>
    <t>Članak 1.</t>
  </si>
  <si>
    <t>Plan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</si>
  <si>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</si>
  <si>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</si>
  <si>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</si>
  <si>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</si>
  <si>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</si>
  <si>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</si>
  <si>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</si>
  <si>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</si>
  <si>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</si>
  <si>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</si>
  <si>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</si>
  <si>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</si>
  <si>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</si>
  <si>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</si>
  <si>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</si>
  <si>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</si>
  <si>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</si>
  <si>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</si>
  <si>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</si>
  <si>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</si>
  <si>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</si>
  <si>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</si>
  <si>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</si>
  <si>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</si>
  <si>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</si>
  <si>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</si>
  <si>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</si>
  <si>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</si>
  <si>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</si>
  <si>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</si>
  <si>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</si>
  <si>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</si>
  <si>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</si>
  <si>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</si>
  <si>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</si>
  <si>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</si>
  <si>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</si>
  <si>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</si>
  <si>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</si>
  <si>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</si>
  <si>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</si>
  <si>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</si>
  <si>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</si>
  <si>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</si>
  <si>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</si>
  <si>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</si>
  <si>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</si>
  <si>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</si>
  <si>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</si>
  <si>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</si>
  <si>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</si>
  <si>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</si>
  <si>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</si>
  <si>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</si>
  <si>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</si>
  <si>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</si>
  <si>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</si>
  <si>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</si>
  <si>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</si>
  <si>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</si>
  <si>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</si>
  <si>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</si>
  <si>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</si>
  <si>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</si>
  <si>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</si>
  <si>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</si>
  <si>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</si>
  <si>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</si>
  <si>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</si>
  <si>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Projekcija</t>
  </si>
  <si>
    <t>Članak 5.</t>
  </si>
  <si>
    <t>Članak 4.</t>
  </si>
  <si>
    <t>II. POSEBNI DIO</t>
  </si>
  <si>
    <t>Članak 2.</t>
  </si>
  <si>
    <t>Članak 3.</t>
  </si>
  <si>
    <t>VRSTA PRIHODA / IZDATAKA</t>
  </si>
  <si>
    <t>8</t>
  </si>
  <si>
    <t>05</t>
  </si>
  <si>
    <t>07</t>
  </si>
  <si>
    <t>35</t>
  </si>
  <si>
    <t>Subvencije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</si>
  <si>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</si>
  <si>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</si>
  <si>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</si>
  <si>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</si>
  <si>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</si>
  <si>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</si>
  <si>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</si>
  <si>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</si>
  <si>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</si>
  <si>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</si>
  <si>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</si>
  <si>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</si>
  <si>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</si>
  <si>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</si>
  <si>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</si>
  <si>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</si>
  <si>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</si>
  <si>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</si>
  <si>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</si>
  <si>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</si>
  <si>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</si>
  <si>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</si>
  <si>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</si>
  <si>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</si>
  <si>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</si>
  <si>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</si>
  <si>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</si>
  <si>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</si>
  <si>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</si>
  <si>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</si>
  <si>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</si>
  <si>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</si>
  <si>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</si>
  <si>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</si>
  <si>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</si>
  <si>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</si>
  <si>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</si>
  <si>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</si>
  <si>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</si>
  <si>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</si>
  <si>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</si>
  <si>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</si>
  <si>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</si>
  <si>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</si>
  <si>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</si>
  <si>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</si>
  <si>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</si>
  <si>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</si>
  <si>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</si>
  <si>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</si>
  <si>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</si>
  <si>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</si>
  <si>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</si>
  <si>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</si>
  <si>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</si>
  <si>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</si>
  <si>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</si>
  <si>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</si>
  <si>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</si>
  <si>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</si>
  <si>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</si>
  <si>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</si>
  <si>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</si>
  <si>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</si>
  <si>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</si>
  <si>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</si>
  <si>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</si>
  <si>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</si>
  <si>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</si>
  <si>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</si>
  <si>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</si>
  <si>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</si>
  <si>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</si>
  <si>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</si>
  <si>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</si>
  <si>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</si>
  <si>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</si>
  <si>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</si>
  <si>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</si>
  <si>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</si>
  <si>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</si>
  <si>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</si>
  <si>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</si>
  <si>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</si>
  <si>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</si>
  <si>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</si>
  <si>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</si>
  <si>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</si>
  <si>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</si>
  <si>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</si>
  <si>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</si>
  <si>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</si>
  <si>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</si>
  <si>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</si>
  <si>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</si>
  <si>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</si>
  <si>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</si>
  <si>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</si>
  <si>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</si>
  <si>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</si>
  <si>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</si>
  <si>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</si>
  <si>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</si>
  <si>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</si>
  <si>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</si>
  <si>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</si>
  <si>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</si>
  <si>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</si>
  <si>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</si>
  <si>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</si>
  <si>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</si>
  <si>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</si>
  <si>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</si>
  <si>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</si>
  <si>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</si>
  <si>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</si>
  <si>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</si>
  <si>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</si>
  <si>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</si>
  <si>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</si>
  <si>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</si>
  <si>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</si>
  <si>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</si>
  <si>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</si>
  <si>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</si>
  <si>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</si>
  <si>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</si>
  <si>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</si>
  <si>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</si>
  <si>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</si>
  <si>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</si>
  <si>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</si>
  <si>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2023.</t>
  </si>
  <si>
    <t>Kapitalni projekt 01: Sanacija sportske dvorane "Škola Kosovo" - III. faza</t>
  </si>
  <si>
    <t>Tekući projekt 02: Nabava uredske opreme</t>
  </si>
  <si>
    <t>Kapitalni projekt 03: Izgradnja vodovoda Vrbnik</t>
  </si>
  <si>
    <t>K200030203</t>
  </si>
  <si>
    <t xml:space="preserve">Aktivnost 01:  Jednokratna naknada </t>
  </si>
  <si>
    <t>T200010102</t>
  </si>
  <si>
    <t>Kapitalni projekt 02: Sanacija zgrade Omladinskog Doma Vrbnik</t>
  </si>
  <si>
    <t>K200050102</t>
  </si>
  <si>
    <t>Kapitalni projekt 01: Izrada Plana upravljanja imovinom</t>
  </si>
  <si>
    <t>Kapitalni projekt 02: Izrada izmjena i dopuna Prostornog plana</t>
  </si>
  <si>
    <t>OPĆINA BISKUPIJA</t>
  </si>
  <si>
    <t>2024.</t>
  </si>
  <si>
    <t>24/23</t>
  </si>
  <si>
    <t>Proračun Općine Biskupija za 2022. i projekcije za 2023. i 2024. godinu stupaju na snagu osmog dana od dana objave u Službenom vjesniku Šibensko-kninske županije.</t>
  </si>
  <si>
    <t>K200010106</t>
  </si>
  <si>
    <t>Tekući projekt 01: Procjena ugroženosti od požara</t>
  </si>
  <si>
    <t>T200020101</t>
  </si>
  <si>
    <t>Kapitalni projekt 01: Izgradnja i opremanje reciklažnog dvorišta za građev.otpad</t>
  </si>
  <si>
    <t>Kapitalni projekt 02: Izgradnja igrališta na području općine Biskupija</t>
  </si>
  <si>
    <t>K200060102</t>
  </si>
  <si>
    <t>Kapitalni projekt 05: Izrada Ortofoto plana općine Biskupija</t>
  </si>
  <si>
    <t>K200010105</t>
  </si>
  <si>
    <t>Humanitarna djelatnost Crvenog križa                                                                    i ostalih humanitarnih organizacija</t>
  </si>
  <si>
    <t>ZA  2023. GODINU I PROJEKCIJE ZA 2024. I 2025. GODINU</t>
  </si>
  <si>
    <t>Proračun Općine Biskupija za 2023. godinu sastoji se od:</t>
  </si>
  <si>
    <t>2025.</t>
  </si>
  <si>
    <t>25/24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</si>
  <si>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</si>
  <si>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</si>
  <si>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</si>
  <si>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</si>
  <si>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</si>
  <si>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</si>
  <si>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</si>
  <si>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Prihodi i rashodi, te primici i izdaci po ekonomskoj klasifikaciji utvrđuju se u Računu prihoda i rashoda i Računu financiranja za 2023. godinu, kako slijedi:</t>
  </si>
  <si>
    <t>Konto/</t>
  </si>
  <si>
    <t>skupina</t>
  </si>
  <si>
    <t>B.       RAČUN  FINANCIRANJA</t>
  </si>
  <si>
    <t>Posebni dio Proračuna za 2023. godinu sastoji se od plana rashoda i izdataka iskazanih po vrstama, raspoređenih u programe, koji se sastoje od aktivnosti i projekata, kako slijedi:</t>
  </si>
  <si>
    <t>34</t>
  </si>
  <si>
    <t>Program 01: Organiziranje i provođenje civilne zaštite</t>
  </si>
  <si>
    <t>Aktivost 03: HGSS</t>
  </si>
  <si>
    <t xml:space="preserve">Aktivnost 02:    Civilna zaštita </t>
  </si>
  <si>
    <t>Tekući projekt 01: Nabava spremnika za odvoz otpada</t>
  </si>
  <si>
    <t>Kapitalni projekt 06: Program raspolaganja poljoprivrednim zemljištem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</si>
  <si>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</si>
  <si>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</si>
  <si>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</si>
  <si>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</si>
  <si>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PRIHODI UKUPNO (EUR)</t>
  </si>
  <si>
    <t>PRIHODI UKUPNO (Kn)</t>
  </si>
  <si>
    <t>Prihodi poslovanja (EUR),</t>
  </si>
  <si>
    <t>Prihodi poslovanja (Kn)</t>
  </si>
  <si>
    <t>Prihodi od prodaje nefinancijske imovine (EUR)</t>
  </si>
  <si>
    <t>Prihodi od prodaje nefinancijske imovine (Kn)</t>
  </si>
  <si>
    <t>RASHODI UKUPNO (EUR)</t>
  </si>
  <si>
    <t>RASHODI UKUPNO (Kn)</t>
  </si>
  <si>
    <t>Rashodi poslovanja (EUR)</t>
  </si>
  <si>
    <t>Rashodi poslovanja (Kn)</t>
  </si>
  <si>
    <t>Rashodi za nabavu nefinancijske imovine (EUR)</t>
  </si>
  <si>
    <t>Rashodi za nabavu nefinancijske imovine (Kn)</t>
  </si>
  <si>
    <t>U Proračunu se utvrđuju sredstva za proračunsku zalihu u iznosu od 3.000 EUR (22.603,00 kn), primjenom fiksnog tečaja konverzije 7,53450</t>
  </si>
  <si>
    <t xml:space="preserve">Temeljem odredbi članka 40. stavka 2. Zakona o proračunu (Narodne novine, br.144/21.) općinski načelnik Općine Biskupija dana 14.studenog 2022.godine </t>
  </si>
  <si>
    <t>utvrđuje i dostavlja:</t>
  </si>
  <si>
    <t>PRIJEDLOG PRORAČUNA OPĆINE BISKUPIJA</t>
  </si>
  <si>
    <t>Orlić, 14. studenog 2022. godine</t>
  </si>
  <si>
    <t>KLASA: 400-01/22-01/4</t>
  </si>
  <si>
    <t>URBROJ: 2182-17-02-22-01</t>
  </si>
  <si>
    <t>OPĆINSKI NAČELNIK</t>
  </si>
  <si>
    <t>Općinski načelnik:</t>
  </si>
  <si>
    <t>Milan Đurđević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</si>
</sst>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07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0" fillId="0" borderId="0" xfId="0" applyBorder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0" fillId="0" borderId="0" xfId="0" applyFont="1"/>
    <xf numFmtId="0" fontId="15" fillId="0" borderId="0" xfId="2" applyFont="1"/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4" fillId="6" borderId="15" xfId="0" applyNumberFormat="1" applyFont="1" applyFill="1" applyBorder="1" applyAlignment="1">
      <alignment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vertical="center"/>
    </xf>
    <xf numFmtId="0" fontId="14" fillId="6" borderId="9" xfId="0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8" fillId="6" borderId="15" xfId="0" applyNumberFormat="1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8" fillId="6" borderId="9" xfId="0" applyFont="1" applyFill="1" applyBorder="1" applyAlignment="1">
      <alignment vertical="center"/>
    </xf>
    <xf numFmtId="49" fontId="17" fillId="6" borderId="8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49" fontId="2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21" fillId="0" borderId="0" xfId="2" applyFont="1"/>
    <xf numFmtId="0" fontId="22" fillId="0" borderId="0" xfId="0" applyFont="1"/>
    <xf numFmtId="49" fontId="16" fillId="9" borderId="2" xfId="0" applyNumberFormat="1" applyFont="1" applyFill="1" applyBorder="1" applyAlignment="1">
      <alignment vertical="center"/>
    </xf>
    <xf numFmtId="49" fontId="16" fillId="9" borderId="13" xfId="0" applyNumberFormat="1" applyFont="1" applyFill="1" applyBorder="1" applyAlignment="1">
      <alignment vertical="center"/>
    </xf>
    <xf numFmtId="49" fontId="16" fillId="9" borderId="13" xfId="0" applyNumberFormat="1" applyFont="1" applyFill="1" applyBorder="1" applyAlignment="1">
      <alignment horizontal="center" vertical="center"/>
    </xf>
    <xf numFmtId="49" fontId="16" fillId="9" borderId="6" xfId="0" applyNumberFormat="1" applyFont="1" applyFill="1" applyBorder="1" applyAlignment="1">
      <alignment vertical="center"/>
    </xf>
    <xf numFmtId="49" fontId="16" fillId="9" borderId="0" xfId="0" applyNumberFormat="1" applyFont="1" applyFill="1" applyBorder="1" applyAlignment="1">
      <alignment vertical="center"/>
    </xf>
    <xf numFmtId="49" fontId="16" fillId="9" borderId="0" xfId="0" applyNumberFormat="1" applyFont="1" applyFill="1" applyBorder="1" applyAlignment="1">
      <alignment horizontal="center" vertical="center"/>
    </xf>
    <xf numFmtId="49" fontId="16" fillId="12" borderId="14" xfId="0" applyNumberFormat="1" applyFont="1" applyFill="1" applyBorder="1" applyAlignment="1">
      <alignment vertical="center"/>
    </xf>
    <xf numFmtId="49" fontId="16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6" fillId="12" borderId="14" xfId="0" applyNumberFormat="1" applyFont="1" applyFill="1" applyBorder="1" applyAlignment="1">
      <alignment horizontal="center" vertical="center"/>
    </xf>
    <xf numFmtId="49" fontId="16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6" fillId="11" borderId="4" xfId="0" applyNumberFormat="1" applyFont="1" applyFill="1" applyBorder="1" applyAlignment="1">
      <alignment vertical="center"/>
    </xf>
    <xf numFmtId="49" fontId="16" fillId="9" borderId="1" xfId="0" applyNumberFormat="1" applyFont="1" applyFill="1" applyBorder="1" applyAlignment="1">
      <alignment vertical="center"/>
    </xf>
    <xf numFmtId="49" fontId="16" fillId="9" borderId="10" xfId="0" applyNumberFormat="1" applyFont="1" applyFill="1" applyBorder="1" applyAlignment="1">
      <alignment vertical="center"/>
    </xf>
    <xf numFmtId="49" fontId="16" fillId="9" borderId="5" xfId="0" applyNumberFormat="1" applyFont="1" applyFill="1" applyBorder="1" applyAlignment="1">
      <alignment vertical="center"/>
    </xf>
    <xf numFmtId="49" fontId="16" fillId="9" borderId="3" xfId="0" applyNumberFormat="1" applyFont="1" applyFill="1" applyBorder="1" applyAlignment="1">
      <alignment vertical="center"/>
    </xf>
    <xf numFmtId="49" fontId="16" fillId="9" borderId="7" xfId="0" applyNumberFormat="1" applyFont="1" applyFill="1" applyBorder="1" applyAlignment="1">
      <alignment vertical="center"/>
    </xf>
    <xf numFmtId="49" fontId="16" fillId="8" borderId="4" xfId="0" applyNumberFormat="1" applyFont="1" applyFill="1" applyBorder="1" applyAlignment="1">
      <alignment vertical="center"/>
    </xf>
    <xf numFmtId="49" fontId="16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6" fillId="12" borderId="4" xfId="0" applyNumberFormat="1" applyFont="1" applyFill="1" applyBorder="1" applyAlignment="1">
      <alignment vertical="center"/>
    </xf>
    <xf numFmtId="49" fontId="16" fillId="12" borderId="8" xfId="0" applyNumberFormat="1" applyFont="1" applyFill="1" applyBorder="1" applyAlignment="1">
      <alignment horizontal="center" vertical="center"/>
    </xf>
    <xf numFmtId="49" fontId="16" fillId="12" borderId="9" xfId="0" applyNumberFormat="1" applyFont="1" applyFill="1" applyBorder="1" applyAlignment="1">
      <alignment vertical="center"/>
    </xf>
    <xf numFmtId="49" fontId="23" fillId="12" borderId="5" xfId="0" applyNumberFormat="1" applyFont="1" applyFill="1" applyBorder="1" applyAlignment="1">
      <alignment vertical="center"/>
    </xf>
    <xf numFmtId="49" fontId="16" fillId="7" borderId="15" xfId="0" applyNumberFormat="1" applyFont="1" applyFill="1" applyBorder="1" applyAlignment="1">
      <alignment horizontal="center" vertical="center"/>
    </xf>
    <xf numFmtId="49" fontId="16" fillId="7" borderId="15" xfId="0" applyNumberFormat="1" applyFont="1" applyFill="1" applyBorder="1" applyAlignment="1">
      <alignment vertical="center"/>
    </xf>
    <xf numFmtId="49" fontId="16" fillId="7" borderId="9" xfId="0" applyNumberFormat="1" applyFont="1" applyFill="1" applyBorder="1" applyAlignment="1">
      <alignment vertical="center"/>
    </xf>
    <xf numFmtId="49" fontId="16" fillId="7" borderId="13" xfId="0" applyNumberFormat="1" applyFont="1" applyFill="1" applyBorder="1" applyAlignment="1">
      <alignment vertical="center"/>
    </xf>
    <xf numFmtId="49" fontId="16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16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49" fontId="16" fillId="13" borderId="4" xfId="0" applyNumberFormat="1" applyFont="1" applyFill="1" applyBorder="1" applyAlignment="1">
      <alignment vertical="center"/>
    </xf>
    <xf numFmtId="49" fontId="16" fillId="13" borderId="8" xfId="0" applyNumberFormat="1" applyFont="1" applyFill="1" applyBorder="1" applyAlignment="1">
      <alignment horizontal="center" vertical="center"/>
    </xf>
    <xf numFmtId="49" fontId="16" fillId="13" borderId="15" xfId="0" applyNumberFormat="1" applyFont="1" applyFill="1" applyBorder="1" applyAlignment="1">
      <alignment horizontal="center" vertical="center"/>
    </xf>
    <xf numFmtId="49" fontId="16" fillId="13" borderId="15" xfId="0" applyNumberFormat="1" applyFont="1" applyFill="1" applyBorder="1" applyAlignment="1">
      <alignment vertical="center"/>
    </xf>
    <xf numFmtId="49" fontId="16" fillId="13" borderId="9" xfId="0" applyNumberFormat="1" applyFont="1" applyFill="1" applyBorder="1" applyAlignment="1">
      <alignment vertical="center"/>
    </xf>
    <xf numFmtId="49" fontId="16" fillId="10" borderId="15" xfId="0" applyNumberFormat="1" applyFont="1" applyFill="1" applyBorder="1" applyAlignment="1">
      <alignment horizontal="center" vertical="center"/>
    </xf>
    <xf numFmtId="49" fontId="16" fillId="10" borderId="15" xfId="0" applyNumberFormat="1" applyFont="1" applyFill="1" applyBorder="1" applyAlignment="1">
      <alignment vertical="center"/>
    </xf>
    <xf numFmtId="49" fontId="16" fillId="10" borderId="9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16" fillId="12" borderId="12" xfId="0" applyNumberFormat="1" applyFont="1" applyFill="1" applyBorder="1" applyAlignment="1">
      <alignment vertical="center"/>
    </xf>
    <xf numFmtId="164" fontId="16" fillId="13" borderId="8" xfId="0" applyNumberFormat="1" applyFont="1" applyFill="1" applyBorder="1" applyAlignment="1">
      <alignment vertical="center"/>
    </xf>
    <xf numFmtId="164" fontId="16" fillId="10" borderId="8" xfId="1" applyNumberFormat="1" applyFont="1" applyFill="1" applyBorder="1" applyAlignment="1">
      <alignment vertical="center"/>
    </xf>
    <xf numFmtId="0" fontId="12" fillId="10" borderId="9" xfId="0" applyFont="1" applyFill="1" applyBorder="1" applyAlignment="1">
      <alignment horizontal="center" vertical="center"/>
    </xf>
    <xf numFmtId="164" fontId="16" fillId="12" borderId="8" xfId="1" applyNumberFormat="1" applyFont="1" applyFill="1" applyBorder="1" applyAlignment="1">
      <alignment vertical="center"/>
    </xf>
    <xf numFmtId="0" fontId="12" fillId="12" borderId="9" xfId="0" applyFont="1" applyFill="1" applyBorder="1" applyAlignment="1">
      <alignment horizontal="center" vertical="center"/>
    </xf>
    <xf numFmtId="164" fontId="16" fillId="7" borderId="8" xfId="1" applyNumberFormat="1" applyFont="1" applyFill="1" applyBorder="1" applyAlignment="1">
      <alignment vertical="center"/>
    </xf>
    <xf numFmtId="164" fontId="16" fillId="7" borderId="15" xfId="1" applyNumberFormat="1" applyFont="1" applyFill="1" applyBorder="1" applyAlignment="1">
      <alignment vertical="center"/>
    </xf>
    <xf numFmtId="164" fontId="7" fillId="5" borderId="8" xfId="1" applyNumberFormat="1" applyFont="1" applyFill="1" applyBorder="1" applyAlignment="1">
      <alignment vertical="center"/>
    </xf>
    <xf numFmtId="164" fontId="7" fillId="5" borderId="15" xfId="1" applyNumberFormat="1" applyFont="1" applyFill="1" applyBorder="1" applyAlignment="1">
      <alignment vertical="center"/>
    </xf>
    <xf numFmtId="49" fontId="16" fillId="10" borderId="4" xfId="0" applyNumberFormat="1" applyFont="1" applyFill="1" applyBorder="1" applyAlignment="1">
      <alignment vertical="center"/>
    </xf>
    <xf numFmtId="49" fontId="16" fillId="12" borderId="5" xfId="0" applyNumberFormat="1" applyFont="1" applyFill="1" applyBorder="1" applyAlignment="1">
      <alignment vertical="center"/>
    </xf>
    <xf numFmtId="49" fontId="16" fillId="8" borderId="9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/>
    </xf>
    <xf numFmtId="49" fontId="16" fillId="10" borderId="8" xfId="0" applyNumberFormat="1" applyFont="1" applyFill="1" applyBorder="1" applyAlignment="1">
      <alignment horizontal="center" vertical="center"/>
    </xf>
    <xf numFmtId="49" fontId="16" fillId="12" borderId="11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9" fontId="23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horizontal="left" vertical="center"/>
    </xf>
    <xf numFmtId="0" fontId="12" fillId="13" borderId="15" xfId="0" applyFont="1" applyFill="1" applyBorder="1" applyAlignment="1">
      <alignment horizontal="center" vertical="center"/>
    </xf>
    <xf numFmtId="0" fontId="12" fillId="13" borderId="9" xfId="0" applyFont="1" applyFill="1" applyBorder="1" applyAlignment="1">
      <alignment horizontal="center" vertical="center"/>
    </xf>
    <xf numFmtId="164" fontId="16" fillId="10" borderId="8" xfId="0" applyNumberFormat="1" applyFont="1" applyFill="1" applyBorder="1" applyAlignment="1">
      <alignment vertical="center"/>
    </xf>
    <xf numFmtId="0" fontId="12" fillId="10" borderId="1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49" fontId="16" fillId="7" borderId="12" xfId="0" applyNumberFormat="1" applyFont="1" applyFill="1" applyBorder="1" applyAlignment="1">
      <alignment horizontal="center" vertical="center"/>
    </xf>
    <xf numFmtId="164" fontId="16" fillId="7" borderId="8" xfId="1" applyNumberFormat="1" applyFont="1" applyFill="1" applyBorder="1" applyAlignment="1">
      <alignment horizontal="center" vertical="center"/>
    </xf>
    <xf numFmtId="164" fontId="7" fillId="5" borderId="8" xfId="1" applyNumberFormat="1" applyFont="1" applyFill="1" applyBorder="1" applyAlignment="1">
      <alignment horizontal="center" vertical="center"/>
    </xf>
    <xf numFmtId="164" fontId="7" fillId="5" borderId="15" xfId="1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164" fontId="12" fillId="10" borderId="9" xfId="1" applyNumberFormat="1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/>
    </xf>
    <xf numFmtId="164" fontId="16" fillId="7" borderId="9" xfId="1" applyNumberFormat="1" applyFont="1" applyFill="1" applyBorder="1" applyAlignment="1">
      <alignment vertical="center"/>
    </xf>
    <xf numFmtId="164" fontId="7" fillId="5" borderId="9" xfId="1" applyNumberFormat="1" applyFont="1" applyFill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5" borderId="9" xfId="1" applyNumberFormat="1" applyFont="1" applyFill="1" applyBorder="1" applyAlignment="1">
      <alignment horizontal="center" vertical="center"/>
    </xf>
    <xf numFmtId="164" fontId="16" fillId="10" borderId="8" xfId="1" applyNumberFormat="1" applyFont="1" applyFill="1" applyBorder="1" applyAlignment="1">
      <alignment horizontal="left" vertical="center"/>
    </xf>
    <xf numFmtId="164" fontId="16" fillId="7" borderId="8" xfId="1" applyNumberFormat="1" applyFont="1" applyFill="1" applyBorder="1" applyAlignment="1">
      <alignment horizontal="left" vertical="center"/>
    </xf>
    <xf numFmtId="164" fontId="16" fillId="7" borderId="15" xfId="1" applyNumberFormat="1" applyFont="1" applyFill="1" applyBorder="1" applyAlignment="1">
      <alignment horizontal="left" vertical="center"/>
    </xf>
    <xf numFmtId="164" fontId="7" fillId="5" borderId="8" xfId="1" applyNumberFormat="1" applyFont="1" applyFill="1" applyBorder="1" applyAlignment="1">
      <alignment horizontal="left" vertical="center"/>
    </xf>
    <xf numFmtId="164" fontId="7" fillId="5" borderId="15" xfId="1" applyNumberFormat="1" applyFont="1" applyFill="1" applyBorder="1" applyAlignment="1">
      <alignment horizontal="left" vertical="center"/>
    </xf>
    <xf numFmtId="164" fontId="16" fillId="12" borderId="8" xfId="0" applyNumberFormat="1" applyFont="1" applyFill="1" applyBorder="1" applyAlignment="1">
      <alignment vertical="center"/>
    </xf>
    <xf numFmtId="164" fontId="16" fillId="7" borderId="15" xfId="1" applyNumberFormat="1" applyFont="1" applyFill="1" applyBorder="1" applyAlignment="1">
      <alignment horizontal="center" vertical="center"/>
    </xf>
    <xf numFmtId="164" fontId="16" fillId="7" borderId="9" xfId="1" applyNumberFormat="1" applyFont="1" applyFill="1" applyBorder="1" applyAlignment="1">
      <alignment horizontal="center" vertical="center"/>
    </xf>
    <xf numFmtId="49" fontId="16" fillId="12" borderId="4" xfId="0" applyNumberFormat="1" applyFont="1" applyFill="1" applyBorder="1" applyAlignment="1">
      <alignment horizontal="left" vertical="center"/>
    </xf>
    <xf numFmtId="164" fontId="16" fillId="12" borderId="8" xfId="1" applyNumberFormat="1" applyFont="1" applyFill="1" applyBorder="1" applyAlignment="1">
      <alignment horizontal="center" vertical="center"/>
    </xf>
    <xf numFmtId="164" fontId="12" fillId="12" borderId="9" xfId="1" applyNumberFormat="1" applyFont="1" applyFill="1" applyBorder="1" applyAlignment="1">
      <alignment vertical="center"/>
    </xf>
    <xf numFmtId="164" fontId="16" fillId="12" borderId="15" xfId="1" applyNumberFormat="1" applyFont="1" applyFill="1" applyBorder="1" applyAlignment="1">
      <alignment vertical="center"/>
    </xf>
    <xf numFmtId="164" fontId="16" fillId="12" borderId="9" xfId="1" applyNumberFormat="1" applyFont="1" applyFill="1" applyBorder="1" applyAlignment="1">
      <alignment vertical="center"/>
    </xf>
    <xf numFmtId="164" fontId="16" fillId="10" borderId="8" xfId="1" applyNumberFormat="1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164" fontId="7" fillId="0" borderId="1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49" fontId="12" fillId="9" borderId="0" xfId="0" applyNumberFormat="1" applyFont="1" applyFill="1" applyBorder="1" applyAlignment="1">
      <alignment horizontal="center" vertical="center"/>
    </xf>
    <xf numFmtId="1" fontId="12" fillId="8" borderId="14" xfId="0" applyNumberFormat="1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vertical="center"/>
    </xf>
    <xf numFmtId="0" fontId="19" fillId="9" borderId="11" xfId="0" applyFont="1" applyFill="1" applyBorder="1" applyAlignment="1">
      <alignment vertical="center"/>
    </xf>
    <xf numFmtId="49" fontId="10" fillId="8" borderId="14" xfId="0" applyNumberFormat="1" applyFont="1" applyFill="1" applyBorder="1" applyAlignment="1">
      <alignment vertical="center"/>
    </xf>
    <xf numFmtId="49" fontId="16" fillId="8" borderId="5" xfId="0" applyNumberFormat="1" applyFont="1" applyFill="1" applyBorder="1" applyAlignment="1">
      <alignment vertical="center"/>
    </xf>
    <xf numFmtId="49" fontId="16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164" fontId="7" fillId="0" borderId="9" xfId="1" applyNumberFormat="1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vertical="center"/>
    </xf>
    <xf numFmtId="49" fontId="16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49" fontId="20" fillId="3" borderId="6" xfId="0" applyNumberFormat="1" applyFont="1" applyFill="1" applyBorder="1" applyAlignment="1">
      <alignment vertical="center"/>
    </xf>
    <xf numFmtId="49" fontId="6" fillId="6" borderId="15" xfId="0" applyNumberFormat="1" applyFont="1" applyFill="1" applyBorder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49" fontId="16" fillId="11" borderId="8" xfId="0" applyNumberFormat="1" applyFont="1" applyFill="1" applyBorder="1" applyAlignment="1">
      <alignment vertical="center"/>
    </xf>
    <xf numFmtId="164" fontId="16" fillId="11" borderId="8" xfId="1" applyNumberFormat="1" applyFont="1" applyFill="1" applyBorder="1" applyAlignment="1">
      <alignment vertical="center"/>
    </xf>
    <xf numFmtId="164" fontId="16" fillId="11" borderId="15" xfId="1" applyNumberFormat="1" applyFont="1" applyFill="1" applyBorder="1" applyAlignment="1">
      <alignment vertical="center"/>
    </xf>
    <xf numFmtId="164" fontId="16" fillId="11" borderId="9" xfId="1" applyNumberFormat="1" applyFont="1" applyFill="1" applyBorder="1" applyAlignment="1">
      <alignment vertical="center"/>
    </xf>
    <xf numFmtId="49" fontId="20" fillId="3" borderId="0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6" fillId="11" borderId="8" xfId="0" applyNumberFormat="1" applyFont="1" applyFill="1" applyBorder="1" applyAlignment="1">
      <alignment horizontal="center" vertical="center"/>
    </xf>
    <xf numFmtId="49" fontId="16" fillId="11" borderId="15" xfId="0" applyNumberFormat="1" applyFont="1" applyFill="1" applyBorder="1" applyAlignment="1">
      <alignment horizontal="center" vertical="center"/>
    </xf>
    <xf numFmtId="49" fontId="16" fillId="11" borderId="9" xfId="0" applyNumberFormat="1" applyFont="1" applyFill="1" applyBorder="1" applyAlignment="1">
      <alignment horizontal="center" vertical="center"/>
    </xf>
    <xf numFmtId="164" fontId="12" fillId="11" borderId="9" xfId="1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43" fontId="16" fillId="11" borderId="8" xfId="1" applyNumberFormat="1" applyFont="1" applyFill="1" applyBorder="1" applyAlignment="1">
      <alignment vertical="center"/>
    </xf>
    <xf numFmtId="43" fontId="16" fillId="11" borderId="15" xfId="1" applyNumberFormat="1" applyFont="1" applyFill="1" applyBorder="1" applyAlignment="1">
      <alignment vertical="center"/>
    </xf>
    <xf numFmtId="49" fontId="16" fillId="11" borderId="11" xfId="0" applyNumberFormat="1" applyFont="1" applyFill="1" applyBorder="1" applyAlignment="1">
      <alignment horizontal="center" vertical="center"/>
    </xf>
    <xf numFmtId="49" fontId="16" fillId="11" borderId="14" xfId="0" applyNumberFormat="1" applyFont="1" applyFill="1" applyBorder="1" applyAlignment="1">
      <alignment horizontal="center" vertical="center"/>
    </xf>
    <xf numFmtId="49" fontId="16" fillId="11" borderId="12" xfId="0" applyNumberFormat="1" applyFont="1" applyFill="1" applyBorder="1" applyAlignment="1">
      <alignment horizontal="center" vertical="center"/>
    </xf>
    <xf numFmtId="49" fontId="16" fillId="11" borderId="5" xfId="0" applyNumberFormat="1" applyFont="1" applyFill="1" applyBorder="1" applyAlignment="1">
      <alignment vertical="center"/>
    </xf>
    <xf numFmtId="49" fontId="16" fillId="11" borderId="11" xfId="0" applyNumberFormat="1" applyFont="1" applyFill="1" applyBorder="1" applyAlignment="1">
      <alignment vertical="center"/>
    </xf>
    <xf numFmtId="49" fontId="16" fillId="11" borderId="12" xfId="0" applyNumberFormat="1" applyFont="1" applyFill="1" applyBorder="1" applyAlignment="1">
      <alignment vertical="center"/>
    </xf>
    <xf numFmtId="43" fontId="16" fillId="11" borderId="11" xfId="1" applyNumberFormat="1" applyFont="1" applyFill="1" applyBorder="1" applyAlignment="1">
      <alignment vertical="center"/>
    </xf>
    <xf numFmtId="43" fontId="16" fillId="11" borderId="14" xfId="1" applyNumberFormat="1" applyFont="1" applyFill="1" applyBorder="1" applyAlignment="1">
      <alignment vertical="center"/>
    </xf>
    <xf numFmtId="43" fontId="12" fillId="11" borderId="12" xfId="1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/>
    </xf>
    <xf numFmtId="164" fontId="16" fillId="2" borderId="15" xfId="1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49" fontId="16" fillId="6" borderId="11" xfId="0" applyNumberFormat="1" applyFont="1" applyFill="1" applyBorder="1" applyAlignment="1">
      <alignment horizontal="center" vertical="center"/>
    </xf>
    <xf numFmtId="49" fontId="16" fillId="6" borderId="1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vertical="center"/>
    </xf>
    <xf numFmtId="164" fontId="16" fillId="10" borderId="15" xfId="1" applyNumberFormat="1" applyFont="1" applyFill="1" applyBorder="1" applyAlignment="1">
      <alignment vertical="center"/>
    </xf>
    <xf numFmtId="164" fontId="16" fillId="10" borderId="9" xfId="1" applyNumberFormat="1" applyFont="1" applyFill="1" applyBorder="1" applyAlignment="1">
      <alignment vertical="center"/>
    </xf>
    <xf numFmtId="164" fontId="16" fillId="10" borderId="15" xfId="1" applyNumberFormat="1" applyFont="1" applyFill="1" applyBorder="1" applyAlignment="1">
      <alignment horizontal="left" vertical="center"/>
    </xf>
    <xf numFmtId="164" fontId="16" fillId="10" borderId="15" xfId="1" applyNumberFormat="1" applyFont="1" applyFill="1" applyBorder="1" applyAlignment="1">
      <alignment horizontal="center" vertical="center"/>
    </xf>
    <xf numFmtId="164" fontId="16" fillId="10" borderId="9" xfId="1" applyNumberFormat="1" applyFont="1" applyFill="1" applyBorder="1" applyAlignment="1">
      <alignment horizontal="center" vertical="center"/>
    </xf>
    <xf numFmtId="164" fontId="16" fillId="12" borderId="15" xfId="1" applyNumberFormat="1" applyFont="1" applyFill="1" applyBorder="1" applyAlignment="1">
      <alignment horizontal="center" vertical="center"/>
    </xf>
    <xf numFmtId="164" fontId="16" fillId="12" borderId="9" xfId="1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" fontId="12" fillId="11" borderId="8" xfId="0" applyNumberFormat="1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8" fillId="0" borderId="11" xfId="1" applyFont="1" applyBorder="1" applyAlignment="1">
      <alignment vertical="center"/>
    </xf>
    <xf numFmtId="43" fontId="8" fillId="0" borderId="12" xfId="1" applyFont="1" applyBorder="1" applyAlignment="1">
      <alignment vertical="center"/>
    </xf>
    <xf numFmtId="43" fontId="12" fillId="11" borderId="8" xfId="1" applyFont="1" applyFill="1" applyBorder="1" applyAlignment="1">
      <alignment vertical="center"/>
    </xf>
    <xf numFmtId="43" fontId="12" fillId="11" borderId="9" xfId="1" applyFont="1" applyFill="1" applyBorder="1" applyAlignment="1">
      <alignment vertical="center"/>
    </xf>
    <xf numFmtId="164" fontId="7" fillId="0" borderId="15" xfId="1" applyNumberFormat="1" applyFont="1" applyFill="1" applyBorder="1" applyAlignment="1">
      <alignment vertical="center"/>
    </xf>
    <xf numFmtId="164" fontId="16" fillId="11" borderId="15" xfId="1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7" fillId="6" borderId="13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vertical="center"/>
    </xf>
    <xf numFmtId="49" fontId="17" fillId="0" borderId="8" xfId="0" applyNumberFormat="1" applyFont="1" applyFill="1" applyBorder="1" applyAlignment="1">
      <alignment vertical="center"/>
    </xf>
    <xf numFmtId="49" fontId="18" fillId="6" borderId="13" xfId="0" applyNumberFormat="1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164" fontId="7" fillId="0" borderId="8" xfId="1" applyNumberFormat="1" applyFont="1" applyFill="1" applyBorder="1" applyAlignment="1">
      <alignment vertical="center"/>
    </xf>
    <xf numFmtId="164" fontId="16" fillId="2" borderId="8" xfId="1" applyNumberFormat="1" applyFont="1" applyFill="1" applyBorder="1" applyAlignment="1">
      <alignment vertical="center"/>
    </xf>
    <xf numFmtId="164" fontId="12" fillId="2" borderId="8" xfId="1" applyNumberFormat="1" applyFont="1" applyFill="1" applyBorder="1" applyAlignment="1">
      <alignment horizontal="center" vertical="center"/>
    </xf>
    <xf numFmtId="164" fontId="12" fillId="2" borderId="9" xfId="1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4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2" xfId="1" applyNumberFormat="1" applyFont="1" applyBorder="1" applyAlignment="1">
      <alignment vertical="center"/>
    </xf>
    <xf numFmtId="43" fontId="7" fillId="0" borderId="13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horizontal="left" vertical="center"/>
    </xf>
    <xf numFmtId="164" fontId="7" fillId="0" borderId="13" xfId="1" applyNumberFormat="1" applyFont="1" applyBorder="1" applyAlignment="1">
      <alignment horizontal="left" vertical="center"/>
    </xf>
    <xf numFmtId="49" fontId="16" fillId="9" borderId="2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 vertical="center"/>
    </xf>
    <xf numFmtId="49" fontId="16" fillId="9" borderId="6" xfId="0" applyNumberFormat="1" applyFont="1" applyFill="1" applyBorder="1" applyAlignment="1">
      <alignment horizontal="center" vertical="center"/>
    </xf>
    <xf numFmtId="49" fontId="16" fillId="9" borderId="7" xfId="0" applyNumberFormat="1" applyFont="1" applyFill="1" applyBorder="1" applyAlignment="1">
      <alignment horizontal="center" vertical="center"/>
    </xf>
    <xf numFmtId="49" fontId="19" fillId="9" borderId="6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164" fontId="12" fillId="11" borderId="8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7" fillId="5" borderId="11" xfId="1" applyNumberFormat="1" applyFont="1" applyFill="1" applyBorder="1" applyAlignment="1">
      <alignment horizontal="left" vertical="center"/>
    </xf>
    <xf numFmtId="164" fontId="7" fillId="5" borderId="14" xfId="1" applyNumberFormat="1" applyFont="1" applyFill="1" applyBorder="1" applyAlignment="1">
      <alignment horizontal="left" vertical="center"/>
    </xf>
    <xf numFmtId="164" fontId="8" fillId="0" borderId="9" xfId="1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64" fontId="16" fillId="12" borderId="2" xfId="1" applyNumberFormat="1" applyFont="1" applyFill="1" applyBorder="1" applyAlignment="1">
      <alignment vertical="center"/>
    </xf>
    <xf numFmtId="164" fontId="16" fillId="12" borderId="13" xfId="1" applyNumberFormat="1" applyFont="1" applyFill="1" applyBorder="1" applyAlignment="1">
      <alignment vertical="center"/>
    </xf>
    <xf numFmtId="164" fontId="16" fillId="12" borderId="3" xfId="1" applyNumberFormat="1" applyFont="1" applyFill="1" applyBorder="1" applyAlignment="1">
      <alignment vertical="center"/>
    </xf>
    <xf numFmtId="164" fontId="7" fillId="5" borderId="11" xfId="1" applyNumberFormat="1" applyFont="1" applyFill="1" applyBorder="1" applyAlignment="1">
      <alignment vertical="center"/>
    </xf>
    <xf numFmtId="164" fontId="7" fillId="5" borderId="14" xfId="1" applyNumberFormat="1" applyFont="1" applyFill="1" applyBorder="1" applyAlignment="1">
      <alignment vertical="center"/>
    </xf>
    <xf numFmtId="164" fontId="7" fillId="5" borderId="12" xfId="1" applyNumberFormat="1" applyFont="1" applyFill="1" applyBorder="1" applyAlignment="1">
      <alignment vertical="center"/>
    </xf>
    <xf numFmtId="0" fontId="24" fillId="0" borderId="0" xfId="0" applyFont="1"/>
    <xf numFmtId="164" fontId="16" fillId="12" borderId="2" xfId="1" applyNumberFormat="1" applyFont="1" applyFill="1" applyBorder="1" applyAlignment="1">
      <alignment horizontal="center" vertical="center"/>
    </xf>
    <xf numFmtId="49" fontId="16" fillId="12" borderId="13" xfId="0" applyNumberFormat="1" applyFont="1" applyFill="1" applyBorder="1" applyAlignment="1">
      <alignment vertical="center"/>
    </xf>
    <xf numFmtId="49" fontId="16" fillId="7" borderId="8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" fontId="16" fillId="13" borderId="15" xfId="0" applyNumberFormat="1" applyFont="1" applyFill="1" applyBorder="1" applyAlignment="1">
      <alignment horizontal="center" vertical="center"/>
    </xf>
    <xf numFmtId="1" fontId="16" fillId="13" borderId="9" xfId="0" applyNumberFormat="1" applyFont="1" applyFill="1" applyBorder="1" applyAlignment="1">
      <alignment horizontal="center" vertical="center"/>
    </xf>
    <xf numFmtId="1" fontId="16" fillId="10" borderId="15" xfId="0" applyNumberFormat="1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" fontId="16" fillId="12" borderId="15" xfId="0" applyNumberFormat="1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1" fontId="16" fillId="7" borderId="15" xfId="0" applyNumberFormat="1" applyFont="1" applyFill="1" applyBorder="1" applyAlignment="1">
      <alignment horizontal="center" vertical="center"/>
    </xf>
    <xf numFmtId="1" fontId="16" fillId="7" borderId="9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164" fontId="7" fillId="0" borderId="6" xfId="1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" fontId="16" fillId="10" borderId="8" xfId="0" applyNumberFormat="1" applyFont="1" applyFill="1" applyBorder="1" applyAlignment="1">
      <alignment horizontal="center" vertical="center"/>
    </xf>
    <xf numFmtId="1" fontId="16" fillId="12" borderId="14" xfId="0" applyNumberFormat="1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16" fillId="10" borderId="9" xfId="0" applyNumberFormat="1" applyFont="1" applyFill="1" applyBorder="1" applyAlignment="1">
      <alignment horizontal="center" vertical="center"/>
    </xf>
    <xf numFmtId="1" fontId="16" fillId="12" borderId="9" xfId="0" applyNumberFormat="1" applyFont="1" applyFill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1" xfId="1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164" fontId="7" fillId="5" borderId="14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left" vertical="center"/>
    </xf>
    <xf numFmtId="49" fontId="17" fillId="14" borderId="8" xfId="0" applyNumberFormat="1" applyFont="1" applyFill="1" applyBorder="1" applyAlignment="1">
      <alignment vertical="center"/>
    </xf>
    <xf numFmtId="49" fontId="17" fillId="14" borderId="15" xfId="0" applyNumberFormat="1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49" fontId="17" fillId="14" borderId="9" xfId="0" applyNumberFormat="1" applyFont="1" applyFill="1" applyBorder="1" applyAlignment="1">
      <alignment vertical="center"/>
    </xf>
    <xf numFmtId="49" fontId="17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3" fontId="7" fillId="0" borderId="8" xfId="1" applyNumberFormat="1" applyFont="1" applyBorder="1" applyAlignment="1">
      <alignment vertical="center"/>
    </xf>
    <xf numFmtId="43" fontId="7" fillId="0" borderId="15" xfId="1" applyNumberFormat="1" applyFont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164" fontId="7" fillId="0" borderId="12" xfId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vertical="center"/>
    </xf>
    <xf numFmtId="164" fontId="12" fillId="0" borderId="3" xfId="1" applyNumberFormat="1" applyFont="1" applyBorder="1" applyAlignment="1">
      <alignment horizontal="center" vertical="center"/>
    </xf>
    <xf numFmtId="164" fontId="16" fillId="10" borderId="11" xfId="1" applyNumberFormat="1" applyFont="1" applyFill="1" applyBorder="1" applyAlignment="1">
      <alignment vertical="center"/>
    </xf>
    <xf numFmtId="164" fontId="16" fillId="10" borderId="14" xfId="1" applyNumberFormat="1" applyFont="1" applyFill="1" applyBorder="1" applyAlignment="1">
      <alignment horizontal="center" vertical="center"/>
    </xf>
    <xf numFmtId="164" fontId="16" fillId="10" borderId="12" xfId="1" applyNumberFormat="1" applyFont="1" applyFill="1" applyBorder="1" applyAlignment="1">
      <alignment vertical="center"/>
    </xf>
    <xf numFmtId="164" fontId="7" fillId="0" borderId="14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164" fontId="7" fillId="0" borderId="12" xfId="1" applyNumberFormat="1" applyFont="1" applyBorder="1" applyAlignment="1">
      <alignment vertical="center"/>
    </xf>
    <xf numFmtId="164" fontId="16" fillId="12" borderId="13" xfId="1" applyNumberFormat="1" applyFont="1" applyFill="1" applyBorder="1" applyAlignment="1">
      <alignment horizontal="center" vertical="center"/>
    </xf>
    <xf numFmtId="164" fontId="7" fillId="5" borderId="9" xfId="1" applyNumberFormat="1" applyFont="1" applyFill="1" applyBorder="1" applyAlignment="1">
      <alignment horizontal="left" vertical="center"/>
    </xf>
    <xf numFmtId="164" fontId="7" fillId="0" borderId="7" xfId="1" applyNumberFormat="1" applyFont="1" applyBorder="1" applyAlignment="1">
      <alignment horizontal="left" vertical="center"/>
    </xf>
    <xf numFmtId="164" fontId="7" fillId="0" borderId="12" xfId="1" applyNumberFormat="1" applyFont="1" applyBorder="1" applyAlignment="1">
      <alignment horizontal="left" vertical="center"/>
    </xf>
    <xf numFmtId="164" fontId="16" fillId="12" borderId="2" xfId="1" applyNumberFormat="1" applyFont="1" applyFill="1" applyBorder="1" applyAlignment="1">
      <alignment horizontal="left" vertical="center"/>
    </xf>
    <xf numFmtId="164" fontId="16" fillId="12" borderId="13" xfId="1" applyNumberFormat="1" applyFont="1" applyFill="1" applyBorder="1" applyAlignment="1">
      <alignment horizontal="left" vertical="center"/>
    </xf>
    <xf numFmtId="164" fontId="16" fillId="7" borderId="9" xfId="1" applyNumberFormat="1" applyFont="1" applyFill="1" applyBorder="1" applyAlignment="1">
      <alignment horizontal="left" vertical="center"/>
    </xf>
    <xf numFmtId="164" fontId="16" fillId="15" borderId="9" xfId="1" applyNumberFormat="1" applyFont="1" applyFill="1" applyBorder="1" applyAlignment="1">
      <alignment vertical="center"/>
    </xf>
    <xf numFmtId="164" fontId="16" fillId="10" borderId="14" xfId="1" applyNumberFormat="1" applyFont="1" applyFill="1" applyBorder="1" applyAlignment="1">
      <alignment vertical="center"/>
    </xf>
    <xf numFmtId="164" fontId="16" fillId="13" borderId="15" xfId="0" applyNumberFormat="1" applyFont="1" applyFill="1" applyBorder="1" applyAlignment="1">
      <alignment vertical="center"/>
    </xf>
    <xf numFmtId="164" fontId="16" fillId="13" borderId="9" xfId="0" applyNumberFormat="1" applyFont="1" applyFill="1" applyBorder="1" applyAlignment="1">
      <alignment vertical="center"/>
    </xf>
    <xf numFmtId="49" fontId="19" fillId="9" borderId="0" xfId="0" applyNumberFormat="1" applyFont="1" applyFill="1" applyBorder="1" applyAlignment="1">
      <alignment horizontal="center" vertical="center"/>
    </xf>
    <xf numFmtId="164" fontId="16" fillId="13" borderId="11" xfId="0" applyNumberFormat="1" applyFont="1" applyFill="1" applyBorder="1" applyAlignment="1">
      <alignment vertical="center"/>
    </xf>
    <xf numFmtId="164" fontId="16" fillId="13" borderId="14" xfId="1" applyNumberFormat="1" applyFont="1" applyFill="1" applyBorder="1" applyAlignment="1">
      <alignment vertical="center"/>
    </xf>
    <xf numFmtId="164" fontId="12" fillId="13" borderId="12" xfId="1" applyNumberFormat="1" applyFont="1" applyFill="1" applyBorder="1" applyAlignment="1">
      <alignment vertical="center"/>
    </xf>
    <xf numFmtId="164" fontId="16" fillId="8" borderId="8" xfId="0" applyNumberFormat="1" applyFont="1" applyFill="1" applyBorder="1" applyAlignment="1">
      <alignment vertical="center"/>
    </xf>
    <xf numFmtId="164" fontId="16" fillId="8" borderId="15" xfId="0" applyNumberFormat="1" applyFont="1" applyFill="1" applyBorder="1" applyAlignment="1">
      <alignment vertical="center"/>
    </xf>
    <xf numFmtId="164" fontId="16" fillId="8" borderId="9" xfId="0" applyNumberFormat="1" applyFont="1" applyFill="1" applyBorder="1" applyAlignment="1">
      <alignment vertical="center"/>
    </xf>
    <xf numFmtId="164" fontId="7" fillId="5" borderId="6" xfId="1" applyNumberFormat="1" applyFont="1" applyFill="1" applyBorder="1" applyAlignment="1">
      <alignment horizontal="left" vertical="center"/>
    </xf>
    <xf numFmtId="164" fontId="7" fillId="5" borderId="0" xfId="1" applyNumberFormat="1" applyFont="1" applyFill="1" applyBorder="1" applyAlignment="1">
      <alignment horizontal="left" vertical="center"/>
    </xf>
    <xf numFmtId="164" fontId="7" fillId="5" borderId="7" xfId="1" applyNumberFormat="1" applyFont="1" applyFill="1" applyBorder="1" applyAlignment="1">
      <alignment vertical="center"/>
    </xf>
    <xf numFmtId="164" fontId="7" fillId="0" borderId="11" xfId="1" applyNumberFormat="1" applyFont="1" applyBorder="1" applyAlignment="1">
      <alignment horizontal="left" vertical="center"/>
    </xf>
    <xf numFmtId="164" fontId="7" fillId="0" borderId="14" xfId="1" applyNumberFormat="1" applyFont="1" applyBorder="1" applyAlignment="1">
      <alignment horizontal="left" vertical="center"/>
    </xf>
    <xf numFmtId="49" fontId="16" fillId="14" borderId="15" xfId="0" applyNumberFormat="1" applyFont="1" applyFill="1" applyBorder="1" applyAlignment="1">
      <alignment vertical="center"/>
    </xf>
    <xf numFmtId="164" fontId="8" fillId="0" borderId="15" xfId="1" applyNumberFormat="1" applyFont="1" applyBorder="1" applyAlignment="1">
      <alignment vertical="center"/>
    </xf>
    <xf numFmtId="164" fontId="7" fillId="0" borderId="12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4" fontId="8" fillId="0" borderId="14" xfId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/>
    </xf>
    <xf numFmtId="49" fontId="16" fillId="0" borderId="13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164" fontId="12" fillId="0" borderId="13" xfId="1" applyNumberFormat="1" applyFont="1" applyBorder="1" applyAlignment="1">
      <alignment horizontal="center" vertical="center"/>
    </xf>
    <xf numFmtId="164" fontId="12" fillId="0" borderId="0" xfId="1" applyNumberFormat="1" applyFont="1" applyBorder="1" applyAlignment="1">
      <alignment horizontal="center" vertical="center"/>
    </xf>
    <xf numFmtId="164" fontId="16" fillId="0" borderId="2" xfId="1" applyNumberFormat="1" applyFont="1" applyBorder="1" applyAlignment="1">
      <alignment vertical="center"/>
    </xf>
    <xf numFmtId="164" fontId="16" fillId="0" borderId="13" xfId="1" applyNumberFormat="1" applyFont="1" applyBorder="1" applyAlignment="1">
      <alignment vertical="center"/>
    </xf>
    <xf numFmtId="164" fontId="16" fillId="0" borderId="3" xfId="1" applyNumberFormat="1" applyFont="1" applyBorder="1" applyAlignment="1">
      <alignment vertical="center"/>
    </xf>
    <xf numFmtId="164" fontId="16" fillId="0" borderId="6" xfId="1" applyNumberFormat="1" applyFont="1" applyBorder="1" applyAlignment="1">
      <alignment vertical="center"/>
    </xf>
    <xf numFmtId="164" fontId="16" fillId="0" borderId="7" xfId="1" applyNumberFormat="1" applyFont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43" fontId="12" fillId="2" borderId="14" xfId="1" applyFont="1" applyFill="1" applyBorder="1" applyAlignment="1">
      <alignment horizontal="center" vertical="center"/>
    </xf>
    <xf numFmtId="43" fontId="12" fillId="2" borderId="12" xfId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vertical="center"/>
    </xf>
    <xf numFmtId="49" fontId="13" fillId="6" borderId="0" xfId="0" applyNumberFormat="1" applyFont="1" applyFill="1" applyBorder="1" applyAlignment="1">
      <alignment vertical="center"/>
    </xf>
    <xf numFmtId="164" fontId="16" fillId="2" borderId="11" xfId="1" applyNumberFormat="1" applyFont="1" applyFill="1" applyBorder="1" applyAlignment="1">
      <alignment vertical="center"/>
    </xf>
    <xf numFmtId="164" fontId="16" fillId="2" borderId="14" xfId="1" applyNumberFormat="1" applyFont="1" applyFill="1" applyBorder="1" applyAlignment="1">
      <alignment vertical="center"/>
    </xf>
    <xf numFmtId="164" fontId="16" fillId="2" borderId="12" xfId="1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left" vertical="center"/>
    </xf>
    <xf numFmtId="49" fontId="16" fillId="2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0" fillId="6" borderId="15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Border="1" applyAlignment="1">
      <alignment horizontal="left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49" fontId="16" fillId="7" borderId="13" xfId="0" applyNumberFormat="1" applyFont="1" applyFill="1" applyBorder="1" applyAlignment="1">
      <alignment horizontal="center" vertical="center"/>
    </xf>
    <xf numFmtId="49" fontId="16" fillId="7" borderId="14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left" vertical="center"/>
    </xf>
    <xf numFmtId="49" fontId="16" fillId="7" borderId="5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16" fillId="7" borderId="2" xfId="0" applyNumberFormat="1" applyFont="1" applyFill="1" applyBorder="1" applyAlignment="1">
      <alignment horizontal="center" vertical="center"/>
    </xf>
    <xf numFmtId="164" fontId="16" fillId="7" borderId="11" xfId="0" applyNumberFormat="1" applyFont="1" applyFill="1" applyBorder="1" applyAlignment="1">
      <alignment horizontal="center" vertical="center"/>
    </xf>
    <xf numFmtId="164" fontId="16" fillId="7" borderId="13" xfId="1" applyNumberFormat="1" applyFont="1" applyFill="1" applyBorder="1" applyAlignment="1">
      <alignment horizontal="center" vertical="center"/>
    </xf>
    <xf numFmtId="164" fontId="16" fillId="7" borderId="14" xfId="1" applyNumberFormat="1" applyFont="1" applyFill="1" applyBorder="1" applyAlignment="1">
      <alignment horizontal="center" vertical="center"/>
    </xf>
    <xf numFmtId="164" fontId="12" fillId="7" borderId="3" xfId="1" applyNumberFormat="1" applyFont="1" applyFill="1" applyBorder="1" applyAlignment="1">
      <alignment horizontal="center" vertical="center"/>
    </xf>
    <xf numFmtId="164" fontId="12" fillId="7" borderId="12" xfId="1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/>
    </xf>
    <xf numFmtId="49" fontId="16" fillId="7" borderId="11" xfId="0" applyNumberFormat="1" applyFont="1" applyFill="1" applyBorder="1" applyAlignment="1">
      <alignment horizontal="center" vertical="center"/>
    </xf>
  </cellXfs>
  <cellStyles count="3">
    <cellStyle name="Normal 3" xfId="2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selection activeCell="A8" sqref="A8:P8"/>
    </sheetView>
  </sheetViews>
  <sheetFormatPr defaultRowHeight="15" x14ac:dyDescent="0.2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6.7109375" customWidth="1"/>
    <col min="11" max="11" width="47.85546875" customWidth="1"/>
    <col min="12" max="12" width="12.140625" customWidth="1"/>
    <col min="13" max="13" width="12.42578125" customWidth="1"/>
    <col min="14" max="14" width="11.85546875" customWidth="1"/>
    <col min="15" max="16" width="7.140625" customWidth="1"/>
  </cols>
  <sheetData>
    <row r="1" spans="1:16" x14ac:dyDescent="0.25">
      <c r="A1" s="463" t="s">
        <v>279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</row>
    <row r="2" spans="1:16" x14ac:dyDescent="0.25">
      <c r="A2" s="473" t="s">
        <v>280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</row>
    <row r="3" spans="1:16" ht="17.45" x14ac:dyDescent="0.3">
      <c r="A3" s="474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22"/>
      <c r="M3" s="22"/>
      <c r="N3" s="23"/>
      <c r="O3" s="23"/>
      <c r="P3" s="23"/>
    </row>
    <row r="4" spans="1:16" ht="18" x14ac:dyDescent="0.25">
      <c r="A4" s="478" t="s">
        <v>281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</row>
    <row r="5" spans="1:16" ht="17.45" x14ac:dyDescent="0.3">
      <c r="A5" s="478" t="s">
        <v>240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</row>
    <row r="6" spans="1:16" ht="17.4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  <c r="P6" s="23"/>
    </row>
    <row r="7" spans="1:16" x14ac:dyDescent="0.25">
      <c r="A7" s="479" t="s">
        <v>241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</row>
    <row r="8" spans="1:16" ht="15.75" x14ac:dyDescent="0.25">
      <c r="A8" s="476" t="s">
        <v>0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</row>
    <row r="9" spans="1:16" ht="14.45" customHeigh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6"/>
      <c r="L9" s="22"/>
      <c r="M9" s="22"/>
      <c r="N9" s="23"/>
      <c r="O9" s="23"/>
      <c r="P9" s="23"/>
    </row>
    <row r="10" spans="1:16" x14ac:dyDescent="0.25">
      <c r="A10" s="477" t="s">
        <v>1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</row>
    <row r="11" spans="1:16" ht="13.9" customHeight="1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x14ac:dyDescent="0.25">
      <c r="A12" s="246" t="s">
        <v>5</v>
      </c>
      <c r="B12" s="247"/>
      <c r="C12" s="247"/>
      <c r="D12" s="247"/>
      <c r="E12" s="247"/>
      <c r="F12" s="29"/>
      <c r="G12" s="29"/>
      <c r="H12" s="72"/>
      <c r="I12" s="468" t="s">
        <v>205</v>
      </c>
      <c r="J12" s="28"/>
      <c r="K12" s="29"/>
      <c r="L12" s="214" t="s">
        <v>2</v>
      </c>
      <c r="M12" s="21" t="s">
        <v>72</v>
      </c>
      <c r="N12" s="21" t="s">
        <v>72</v>
      </c>
      <c r="O12" s="214" t="s">
        <v>3</v>
      </c>
      <c r="P12" s="215" t="s">
        <v>3</v>
      </c>
    </row>
    <row r="13" spans="1:16" x14ac:dyDescent="0.25">
      <c r="A13" s="30">
        <v>1</v>
      </c>
      <c r="B13" s="31">
        <v>2</v>
      </c>
      <c r="C13" s="31">
        <v>3</v>
      </c>
      <c r="D13" s="31">
        <v>4</v>
      </c>
      <c r="E13" s="31">
        <v>5</v>
      </c>
      <c r="F13" s="31">
        <v>6</v>
      </c>
      <c r="G13" s="31">
        <v>7</v>
      </c>
      <c r="H13" s="73" t="s">
        <v>79</v>
      </c>
      <c r="I13" s="469"/>
      <c r="J13" s="74"/>
      <c r="K13" s="257"/>
      <c r="L13" s="226" t="s">
        <v>216</v>
      </c>
      <c r="M13" s="227" t="s">
        <v>228</v>
      </c>
      <c r="N13" s="227" t="s">
        <v>242</v>
      </c>
      <c r="O13" s="226" t="s">
        <v>229</v>
      </c>
      <c r="P13" s="228" t="s">
        <v>243</v>
      </c>
    </row>
    <row r="14" spans="1:16" x14ac:dyDescent="0.25">
      <c r="A14" s="32"/>
      <c r="B14" s="33"/>
      <c r="C14" s="33"/>
      <c r="D14" s="33"/>
      <c r="E14" s="33"/>
      <c r="F14" s="33"/>
      <c r="G14" s="33"/>
      <c r="H14" s="33"/>
      <c r="I14" s="34" t="s">
        <v>244</v>
      </c>
      <c r="J14" s="34"/>
      <c r="K14" s="34"/>
      <c r="L14" s="458"/>
      <c r="M14" s="459"/>
      <c r="N14" s="454"/>
      <c r="O14" s="454" t="s">
        <v>4</v>
      </c>
      <c r="P14" s="455"/>
    </row>
    <row r="15" spans="1:16" ht="14.45" customHeight="1" x14ac:dyDescent="0.3">
      <c r="A15" s="106" t="s">
        <v>4</v>
      </c>
      <c r="B15" s="107"/>
      <c r="C15" s="107" t="s">
        <v>4</v>
      </c>
      <c r="D15" s="107" t="s">
        <v>4</v>
      </c>
      <c r="E15" s="107" t="s">
        <v>4</v>
      </c>
      <c r="F15" s="107" t="s">
        <v>265</v>
      </c>
      <c r="G15" s="107"/>
      <c r="H15" s="107"/>
      <c r="I15" s="100" t="s">
        <v>4</v>
      </c>
      <c r="J15" s="408" t="s">
        <v>266</v>
      </c>
      <c r="K15" s="445"/>
      <c r="L15" s="449">
        <f>L17+L19</f>
        <v>994000</v>
      </c>
      <c r="M15" s="450">
        <f t="shared" ref="M15:N15" si="0">M17+M19</f>
        <v>1003940</v>
      </c>
      <c r="N15" s="451">
        <f t="shared" si="0"/>
        <v>1013979.4</v>
      </c>
      <c r="O15" s="447">
        <f>M15/L15*100</f>
        <v>101</v>
      </c>
      <c r="P15" s="409">
        <f>N15/M15*100</f>
        <v>101</v>
      </c>
    </row>
    <row r="16" spans="1:16" ht="14.45" customHeight="1" x14ac:dyDescent="0.3">
      <c r="A16" s="65"/>
      <c r="B16" s="54"/>
      <c r="C16" s="54"/>
      <c r="D16" s="54"/>
      <c r="E16" s="54"/>
      <c r="F16" s="54"/>
      <c r="G16" s="54"/>
      <c r="H16" s="54"/>
      <c r="I16" s="148"/>
      <c r="J16" s="405" t="s">
        <v>267</v>
      </c>
      <c r="K16" s="446"/>
      <c r="L16" s="452">
        <f>L18+L20</f>
        <v>7489292.5</v>
      </c>
      <c r="M16" s="406">
        <f t="shared" ref="M16:N16" si="1">M18+M20</f>
        <v>7564185.9300000006</v>
      </c>
      <c r="N16" s="453">
        <f t="shared" si="1"/>
        <v>7639827.7893000003</v>
      </c>
      <c r="O16" s="448">
        <f t="shared" ref="O16:P26" si="2">M16/L16*100</f>
        <v>101.00000674296004</v>
      </c>
      <c r="P16" s="407">
        <f t="shared" si="2"/>
        <v>101</v>
      </c>
    </row>
    <row r="17" spans="1:16" ht="14.45" customHeight="1" x14ac:dyDescent="0.3">
      <c r="A17" s="65" t="s">
        <v>50</v>
      </c>
      <c r="B17" s="54"/>
      <c r="C17" s="54" t="s">
        <v>6</v>
      </c>
      <c r="D17" s="54" t="s">
        <v>14</v>
      </c>
      <c r="E17" s="54" t="s">
        <v>190</v>
      </c>
      <c r="F17" s="54" t="s">
        <v>191</v>
      </c>
      <c r="G17" s="54"/>
      <c r="H17" s="54"/>
      <c r="I17" s="148" t="s">
        <v>191</v>
      </c>
      <c r="J17" s="10" t="s">
        <v>268</v>
      </c>
      <c r="K17" s="11"/>
      <c r="L17" s="151">
        <v>991000</v>
      </c>
      <c r="M17" s="111">
        <f t="shared" ref="M17:N25" si="3">L17*1.01</f>
        <v>1000910</v>
      </c>
      <c r="N17" s="169">
        <f t="shared" si="3"/>
        <v>1010919.1</v>
      </c>
      <c r="O17" s="212">
        <f t="shared" si="2"/>
        <v>101</v>
      </c>
      <c r="P17" s="216">
        <f t="shared" si="2"/>
        <v>101</v>
      </c>
    </row>
    <row r="18" spans="1:16" ht="14.45" customHeight="1" x14ac:dyDescent="0.3">
      <c r="A18" s="65" t="s">
        <v>50</v>
      </c>
      <c r="B18" s="54"/>
      <c r="C18" s="54" t="s">
        <v>6</v>
      </c>
      <c r="D18" s="54" t="s">
        <v>14</v>
      </c>
      <c r="E18" s="54" t="s">
        <v>190</v>
      </c>
      <c r="F18" s="54" t="s">
        <v>191</v>
      </c>
      <c r="G18" s="54"/>
      <c r="H18" s="54"/>
      <c r="I18" s="148" t="s">
        <v>191</v>
      </c>
      <c r="J18" s="10" t="s">
        <v>269</v>
      </c>
      <c r="K18" s="11"/>
      <c r="L18" s="151">
        <f>L17*7.5345</f>
        <v>7466689.5</v>
      </c>
      <c r="M18" s="111">
        <f t="shared" ref="M18:N18" si="4">M17*7.5345</f>
        <v>7541356.3950000005</v>
      </c>
      <c r="N18" s="169">
        <f t="shared" si="4"/>
        <v>7616769.9589499999</v>
      </c>
      <c r="O18" s="212">
        <f t="shared" si="2"/>
        <v>101</v>
      </c>
      <c r="P18" s="216">
        <f t="shared" si="2"/>
        <v>101</v>
      </c>
    </row>
    <row r="19" spans="1:16" ht="14.45" x14ac:dyDescent="0.3">
      <c r="A19" s="65"/>
      <c r="B19" s="54"/>
      <c r="C19" s="54"/>
      <c r="D19" s="54"/>
      <c r="E19" s="54"/>
      <c r="F19" s="54"/>
      <c r="G19" s="54" t="s">
        <v>192</v>
      </c>
      <c r="H19" s="54"/>
      <c r="I19" s="148">
        <v>7</v>
      </c>
      <c r="J19" s="10" t="s">
        <v>270</v>
      </c>
      <c r="K19" s="11"/>
      <c r="L19" s="151">
        <f>L54</f>
        <v>3000</v>
      </c>
      <c r="M19" s="111">
        <f t="shared" si="3"/>
        <v>3030</v>
      </c>
      <c r="N19" s="169">
        <f t="shared" si="3"/>
        <v>3060.3</v>
      </c>
      <c r="O19" s="212">
        <f t="shared" si="2"/>
        <v>101</v>
      </c>
      <c r="P19" s="216">
        <f t="shared" si="2"/>
        <v>101</v>
      </c>
    </row>
    <row r="20" spans="1:16" ht="14.45" x14ac:dyDescent="0.3">
      <c r="A20" s="65"/>
      <c r="B20" s="54"/>
      <c r="C20" s="54"/>
      <c r="D20" s="54"/>
      <c r="E20" s="54"/>
      <c r="F20" s="54"/>
      <c r="G20" s="54" t="s">
        <v>192</v>
      </c>
      <c r="H20" s="54"/>
      <c r="I20" s="148" t="s">
        <v>192</v>
      </c>
      <c r="J20" s="10" t="s">
        <v>271</v>
      </c>
      <c r="K20" s="11"/>
      <c r="L20" s="151">
        <v>22603</v>
      </c>
      <c r="M20" s="111">
        <f t="shared" ref="M20:N20" si="5">M19*7.5345</f>
        <v>22829.535</v>
      </c>
      <c r="N20" s="169">
        <f t="shared" si="5"/>
        <v>23057.830350000004</v>
      </c>
      <c r="O20" s="212">
        <f t="shared" si="2"/>
        <v>101.00223421669689</v>
      </c>
      <c r="P20" s="216">
        <f t="shared" si="2"/>
        <v>101.00000000000003</v>
      </c>
    </row>
    <row r="21" spans="1:16" ht="14.45" x14ac:dyDescent="0.3">
      <c r="A21" s="65"/>
      <c r="B21" s="54"/>
      <c r="C21" s="54"/>
      <c r="D21" s="54"/>
      <c r="E21" s="54"/>
      <c r="F21" s="54"/>
      <c r="G21" s="54"/>
      <c r="H21" s="54"/>
      <c r="I21" s="148"/>
      <c r="J21" s="405" t="s">
        <v>272</v>
      </c>
      <c r="K21" s="446"/>
      <c r="L21" s="452">
        <f>L23+L25</f>
        <v>994000</v>
      </c>
      <c r="M21" s="406">
        <f t="shared" ref="M21:N21" si="6">M23+M25</f>
        <v>1003940</v>
      </c>
      <c r="N21" s="453">
        <f t="shared" si="6"/>
        <v>1013979.3999999999</v>
      </c>
      <c r="O21" s="448">
        <f t="shared" si="2"/>
        <v>101</v>
      </c>
      <c r="P21" s="407">
        <f t="shared" si="2"/>
        <v>101</v>
      </c>
    </row>
    <row r="22" spans="1:16" ht="14.45" x14ac:dyDescent="0.3">
      <c r="A22" s="65"/>
      <c r="B22" s="54"/>
      <c r="C22" s="54"/>
      <c r="D22" s="54"/>
      <c r="E22" s="54"/>
      <c r="F22" s="54"/>
      <c r="G22" s="54"/>
      <c r="H22" s="54"/>
      <c r="I22" s="148"/>
      <c r="J22" s="405" t="s">
        <v>273</v>
      </c>
      <c r="K22" s="446"/>
      <c r="L22" s="452">
        <f>L21*7.5345</f>
        <v>7489293</v>
      </c>
      <c r="M22" s="406">
        <f t="shared" ref="M22:N22" si="7">M21*7.5345</f>
        <v>7564185.9300000006</v>
      </c>
      <c r="N22" s="453">
        <f t="shared" si="7"/>
        <v>7639827.7892999994</v>
      </c>
      <c r="O22" s="448">
        <f t="shared" si="2"/>
        <v>101</v>
      </c>
      <c r="P22" s="407">
        <f t="shared" si="2"/>
        <v>100.99999999999997</v>
      </c>
    </row>
    <row r="23" spans="1:16" ht="14.45" x14ac:dyDescent="0.3">
      <c r="A23" s="65" t="s">
        <v>50</v>
      </c>
      <c r="B23" s="54"/>
      <c r="C23" s="54" t="s">
        <v>6</v>
      </c>
      <c r="D23" s="54" t="s">
        <v>14</v>
      </c>
      <c r="E23" s="54" t="s">
        <v>190</v>
      </c>
      <c r="F23" s="54" t="s">
        <v>191</v>
      </c>
      <c r="G23" s="54"/>
      <c r="H23" s="54"/>
      <c r="I23" s="148">
        <v>3</v>
      </c>
      <c r="J23" s="10" t="s">
        <v>274</v>
      </c>
      <c r="K23" s="11"/>
      <c r="L23" s="151">
        <f>L56</f>
        <v>730700</v>
      </c>
      <c r="M23" s="111">
        <f t="shared" si="3"/>
        <v>738007</v>
      </c>
      <c r="N23" s="169">
        <f t="shared" si="3"/>
        <v>745387.07</v>
      </c>
      <c r="O23" s="212">
        <f t="shared" si="2"/>
        <v>101</v>
      </c>
      <c r="P23" s="216">
        <f t="shared" si="2"/>
        <v>101</v>
      </c>
    </row>
    <row r="24" spans="1:16" ht="14.45" x14ac:dyDescent="0.3">
      <c r="A24" s="65" t="s">
        <v>50</v>
      </c>
      <c r="B24" s="54"/>
      <c r="C24" s="54" t="s">
        <v>6</v>
      </c>
      <c r="D24" s="54" t="s">
        <v>14</v>
      </c>
      <c r="E24" s="54" t="s">
        <v>190</v>
      </c>
      <c r="F24" s="54" t="s">
        <v>191</v>
      </c>
      <c r="G24" s="54"/>
      <c r="H24" s="54"/>
      <c r="I24" s="148" t="s">
        <v>6</v>
      </c>
      <c r="J24" s="10" t="s">
        <v>275</v>
      </c>
      <c r="K24" s="11"/>
      <c r="L24" s="151">
        <f>L23*7.5345</f>
        <v>5505459.1500000004</v>
      </c>
      <c r="M24" s="111">
        <f t="shared" ref="M24:N24" si="8">M23*7.5345</f>
        <v>5560513.7415000005</v>
      </c>
      <c r="N24" s="169">
        <f t="shared" si="8"/>
        <v>5616118.8789149998</v>
      </c>
      <c r="O24" s="212">
        <f t="shared" si="2"/>
        <v>101</v>
      </c>
      <c r="P24" s="216">
        <f t="shared" si="2"/>
        <v>100.99999999999997</v>
      </c>
    </row>
    <row r="25" spans="1:16" ht="14.45" x14ac:dyDescent="0.3">
      <c r="A25" s="65" t="s">
        <v>50</v>
      </c>
      <c r="B25" s="54"/>
      <c r="C25" s="54" t="s">
        <v>6</v>
      </c>
      <c r="D25" s="54" t="s">
        <v>14</v>
      </c>
      <c r="E25" s="54" t="s">
        <v>190</v>
      </c>
      <c r="F25" s="54" t="s">
        <v>191</v>
      </c>
      <c r="G25" s="54" t="s">
        <v>192</v>
      </c>
      <c r="H25" s="54"/>
      <c r="I25" s="444" t="s">
        <v>14</v>
      </c>
      <c r="J25" s="10" t="s">
        <v>276</v>
      </c>
      <c r="K25" s="11"/>
      <c r="L25" s="151">
        <v>263300</v>
      </c>
      <c r="M25" s="111">
        <f t="shared" si="3"/>
        <v>265933</v>
      </c>
      <c r="N25" s="169">
        <f t="shared" si="3"/>
        <v>268592.33</v>
      </c>
      <c r="O25" s="212">
        <f t="shared" si="2"/>
        <v>101</v>
      </c>
      <c r="P25" s="216">
        <f t="shared" si="2"/>
        <v>101</v>
      </c>
    </row>
    <row r="26" spans="1:16" ht="14.45" x14ac:dyDescent="0.3">
      <c r="A26" s="65" t="s">
        <v>50</v>
      </c>
      <c r="B26" s="54"/>
      <c r="C26" s="54" t="s">
        <v>6</v>
      </c>
      <c r="D26" s="54" t="s">
        <v>14</v>
      </c>
      <c r="E26" s="54" t="s">
        <v>190</v>
      </c>
      <c r="F26" s="54" t="s">
        <v>191</v>
      </c>
      <c r="G26" s="54" t="s">
        <v>192</v>
      </c>
      <c r="H26" s="54"/>
      <c r="I26" s="188" t="s">
        <v>14</v>
      </c>
      <c r="J26" s="10" t="s">
        <v>277</v>
      </c>
      <c r="K26" s="11"/>
      <c r="L26" s="414">
        <f>L25*7.5345</f>
        <v>1983833.85</v>
      </c>
      <c r="M26" s="413">
        <f t="shared" ref="M26:N26" si="9">M25*7.5345</f>
        <v>2003672.1885000002</v>
      </c>
      <c r="N26" s="415">
        <f t="shared" si="9"/>
        <v>2023708.9103850003</v>
      </c>
      <c r="O26" s="443">
        <f t="shared" si="2"/>
        <v>101</v>
      </c>
      <c r="P26" s="388">
        <f t="shared" si="2"/>
        <v>101</v>
      </c>
    </row>
    <row r="27" spans="1:16" x14ac:dyDescent="0.25">
      <c r="A27" s="249"/>
      <c r="B27" s="250"/>
      <c r="C27" s="250"/>
      <c r="D27" s="250"/>
      <c r="E27" s="250"/>
      <c r="F27" s="250"/>
      <c r="G27" s="250"/>
      <c r="H27" s="251"/>
      <c r="I27" s="31" t="s">
        <v>206</v>
      </c>
      <c r="J27" s="252"/>
      <c r="K27" s="302"/>
      <c r="L27" s="460">
        <f>L15-L21</f>
        <v>0</v>
      </c>
      <c r="M27" s="461">
        <f t="shared" ref="M27:N27" si="10">M15-M21</f>
        <v>0</v>
      </c>
      <c r="N27" s="462">
        <f t="shared" si="10"/>
        <v>0</v>
      </c>
      <c r="O27" s="456">
        <v>0</v>
      </c>
      <c r="P27" s="457">
        <v>0</v>
      </c>
    </row>
    <row r="28" spans="1:16" x14ac:dyDescent="0.25">
      <c r="A28" s="65"/>
      <c r="B28" s="54"/>
      <c r="C28" s="54"/>
      <c r="D28" s="54"/>
      <c r="E28" s="54"/>
      <c r="F28" s="54"/>
      <c r="G28" s="54"/>
      <c r="H28" s="54"/>
      <c r="I28" s="11"/>
      <c r="J28" s="11"/>
      <c r="K28" s="11"/>
      <c r="L28" s="11"/>
      <c r="M28" s="35"/>
      <c r="N28" s="12"/>
      <c r="O28" s="12"/>
      <c r="P28" s="12"/>
    </row>
    <row r="29" spans="1:16" x14ac:dyDescent="0.25">
      <c r="A29" s="32"/>
      <c r="B29" s="34"/>
      <c r="C29" s="34"/>
      <c r="D29" s="34"/>
      <c r="E29" s="34"/>
      <c r="F29" s="34"/>
      <c r="G29" s="34"/>
      <c r="H29" s="34"/>
      <c r="I29" s="34" t="s">
        <v>245</v>
      </c>
      <c r="J29" s="34"/>
      <c r="K29" s="34"/>
      <c r="L29" s="34"/>
      <c r="M29" s="36"/>
      <c r="N29" s="37"/>
      <c r="O29" s="37"/>
      <c r="P29" s="38"/>
    </row>
    <row r="30" spans="1:16" x14ac:dyDescent="0.25">
      <c r="A30" s="255"/>
      <c r="B30" s="110"/>
      <c r="C30" s="110"/>
      <c r="D30" s="110"/>
      <c r="E30" s="110"/>
      <c r="F30" s="110"/>
      <c r="G30" s="110"/>
      <c r="H30" s="99" t="s">
        <v>79</v>
      </c>
      <c r="I30" s="100">
        <v>8</v>
      </c>
      <c r="J30" s="110" t="s">
        <v>16</v>
      </c>
      <c r="K30" s="99"/>
      <c r="L30" s="111">
        <v>0</v>
      </c>
      <c r="M30" s="111">
        <v>0</v>
      </c>
      <c r="N30" s="212">
        <v>0</v>
      </c>
      <c r="O30" s="278">
        <v>0</v>
      </c>
      <c r="P30" s="279">
        <v>0</v>
      </c>
    </row>
    <row r="31" spans="1:16" x14ac:dyDescent="0.25">
      <c r="A31" s="213"/>
      <c r="B31" s="13"/>
      <c r="C31" s="13"/>
      <c r="D31" s="13"/>
      <c r="E31" s="13"/>
      <c r="F31" s="13"/>
      <c r="G31" s="13"/>
      <c r="H31" s="96" t="s">
        <v>79</v>
      </c>
      <c r="I31" s="97">
        <v>5</v>
      </c>
      <c r="J31" s="13" t="s">
        <v>17</v>
      </c>
      <c r="K31" s="96"/>
      <c r="L31" s="111">
        <v>0</v>
      </c>
      <c r="M31" s="111">
        <v>0</v>
      </c>
      <c r="N31" s="212">
        <v>0</v>
      </c>
      <c r="O31" s="280">
        <v>0</v>
      </c>
      <c r="P31" s="281">
        <v>0</v>
      </c>
    </row>
    <row r="32" spans="1:16" x14ac:dyDescent="0.25">
      <c r="A32" s="254"/>
      <c r="B32" s="252"/>
      <c r="C32" s="252"/>
      <c r="D32" s="252"/>
      <c r="E32" s="252"/>
      <c r="F32" s="252"/>
      <c r="G32" s="252"/>
      <c r="H32" s="302"/>
      <c r="I32" s="303" t="s">
        <v>250</v>
      </c>
      <c r="J32" s="252"/>
      <c r="K32" s="252"/>
      <c r="L32" s="299">
        <f>L30-L31</f>
        <v>0</v>
      </c>
      <c r="M32" s="253">
        <f>M30-M31</f>
        <v>0</v>
      </c>
      <c r="N32" s="301">
        <v>0</v>
      </c>
      <c r="O32" s="300">
        <f>O30-O31</f>
        <v>0</v>
      </c>
      <c r="P32" s="301">
        <f>P30-P31</f>
        <v>0</v>
      </c>
    </row>
    <row r="33" spans="1:16" ht="19.899999999999999" customHeight="1" x14ac:dyDescent="0.2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5"/>
      <c r="N33" s="12"/>
      <c r="O33" s="12"/>
      <c r="P33" s="12"/>
    </row>
    <row r="34" spans="1:16" x14ac:dyDescent="0.25">
      <c r="A34" s="39"/>
      <c r="B34" s="34"/>
      <c r="C34" s="34"/>
      <c r="D34" s="34"/>
      <c r="E34" s="34"/>
      <c r="F34" s="34"/>
      <c r="G34" s="34"/>
      <c r="H34" s="34"/>
      <c r="I34" s="34" t="s">
        <v>246</v>
      </c>
      <c r="J34" s="34"/>
      <c r="K34" s="34"/>
      <c r="L34" s="291"/>
      <c r="M34" s="295"/>
      <c r="N34" s="296"/>
      <c r="O34" s="37"/>
      <c r="P34" s="38"/>
    </row>
    <row r="35" spans="1:16" x14ac:dyDescent="0.25">
      <c r="A35" s="390"/>
      <c r="B35" s="391"/>
      <c r="C35" s="391"/>
      <c r="D35" s="391"/>
      <c r="E35" s="391"/>
      <c r="F35" s="391"/>
      <c r="G35" s="391"/>
      <c r="H35" s="393"/>
      <c r="I35" s="394"/>
      <c r="J35" s="395" t="s">
        <v>248</v>
      </c>
      <c r="K35" s="439"/>
      <c r="L35" s="205">
        <v>0</v>
      </c>
      <c r="M35" s="206">
        <v>0</v>
      </c>
      <c r="N35" s="442">
        <v>0</v>
      </c>
      <c r="O35" s="440">
        <v>0</v>
      </c>
      <c r="P35" s="392"/>
    </row>
    <row r="36" spans="1:16" x14ac:dyDescent="0.25">
      <c r="A36" s="256"/>
      <c r="B36" s="204"/>
      <c r="C36" s="204"/>
      <c r="D36" s="204"/>
      <c r="E36" s="204"/>
      <c r="F36" s="204"/>
      <c r="G36" s="204"/>
      <c r="H36" s="95"/>
      <c r="I36" s="256"/>
      <c r="J36" s="256" t="s">
        <v>249</v>
      </c>
      <c r="K36" s="204"/>
      <c r="L36" s="125">
        <v>0</v>
      </c>
      <c r="M36" s="126">
        <v>0</v>
      </c>
      <c r="N36" s="441">
        <v>0</v>
      </c>
      <c r="O36" s="440">
        <v>0</v>
      </c>
      <c r="P36" s="324">
        <v>0</v>
      </c>
    </row>
    <row r="37" spans="1:16" ht="17.45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5"/>
      <c r="N37" s="12"/>
      <c r="O37" s="12"/>
      <c r="P37" s="12"/>
    </row>
    <row r="38" spans="1:16" x14ac:dyDescent="0.25">
      <c r="A38" s="290"/>
      <c r="B38" s="291"/>
      <c r="C38" s="291"/>
      <c r="D38" s="291"/>
      <c r="E38" s="291"/>
      <c r="F38" s="291"/>
      <c r="G38" s="291"/>
      <c r="H38" s="291"/>
      <c r="I38" s="34" t="s">
        <v>247</v>
      </c>
      <c r="J38" s="291"/>
      <c r="K38" s="291"/>
      <c r="L38" s="291"/>
      <c r="M38" s="295"/>
      <c r="N38" s="296"/>
      <c r="O38" s="296"/>
      <c r="P38" s="297"/>
    </row>
    <row r="39" spans="1:16" x14ac:dyDescent="0.25">
      <c r="A39" s="292"/>
      <c r="B39" s="293"/>
      <c r="C39" s="293"/>
      <c r="D39" s="293"/>
      <c r="E39" s="293"/>
      <c r="F39" s="293"/>
      <c r="G39" s="293"/>
      <c r="H39" s="289"/>
      <c r="I39" s="293"/>
      <c r="J39" s="294"/>
      <c r="K39" s="293"/>
      <c r="L39" s="298">
        <f>L27+L36</f>
        <v>0</v>
      </c>
      <c r="M39" s="284">
        <v>0</v>
      </c>
      <c r="N39" s="207">
        <v>0</v>
      </c>
      <c r="O39" s="298">
        <f t="shared" ref="O39:P39" si="11">O27+O36</f>
        <v>0</v>
      </c>
      <c r="P39" s="207">
        <f t="shared" si="11"/>
        <v>0</v>
      </c>
    </row>
    <row r="40" spans="1:16" ht="15.6" customHeight="1" x14ac:dyDescent="0.25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127"/>
      <c r="M40" s="127"/>
      <c r="N40" s="127"/>
      <c r="O40" s="127"/>
      <c r="P40" s="127"/>
    </row>
    <row r="41" spans="1:16" ht="17.45" customHeight="1" x14ac:dyDescent="0.25">
      <c r="A41" s="465" t="s">
        <v>76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</row>
    <row r="42" spans="1:16" ht="19.899999999999999" customHeight="1" x14ac:dyDescent="0.25">
      <c r="A42" s="40" t="s">
        <v>251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  <c r="N42" s="43"/>
      <c r="O42" s="43"/>
      <c r="P42" s="43"/>
    </row>
    <row r="43" spans="1:16" ht="14.45" customHeight="1" x14ac:dyDescent="0.25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6"/>
      <c r="N43" s="47"/>
      <c r="O43" s="47" t="s">
        <v>263</v>
      </c>
      <c r="P43" s="47"/>
    </row>
    <row r="44" spans="1:16" ht="18.600000000000001" customHeight="1" x14ac:dyDescent="0.25">
      <c r="A44" s="470" t="s">
        <v>5</v>
      </c>
      <c r="B44" s="471"/>
      <c r="C44" s="471"/>
      <c r="D44" s="471"/>
      <c r="E44" s="471"/>
      <c r="F44" s="471"/>
      <c r="G44" s="471"/>
      <c r="H44" s="472"/>
      <c r="I44" s="261" t="s">
        <v>252</v>
      </c>
      <c r="J44" s="19"/>
      <c r="K44" s="20"/>
      <c r="L44" s="214" t="s">
        <v>2</v>
      </c>
      <c r="M44" s="21" t="s">
        <v>72</v>
      </c>
      <c r="N44" s="215" t="s">
        <v>72</v>
      </c>
      <c r="O44" s="214" t="s">
        <v>3</v>
      </c>
      <c r="P44" s="215" t="s">
        <v>3</v>
      </c>
    </row>
    <row r="45" spans="1:16" ht="22.15" customHeight="1" x14ac:dyDescent="0.25">
      <c r="A45" s="226">
        <v>1</v>
      </c>
      <c r="B45" s="227">
        <v>2</v>
      </c>
      <c r="C45" s="227">
        <v>3</v>
      </c>
      <c r="D45" s="227">
        <v>4</v>
      </c>
      <c r="E45" s="227">
        <v>5</v>
      </c>
      <c r="F45" s="227">
        <v>6</v>
      </c>
      <c r="G45" s="227">
        <v>7</v>
      </c>
      <c r="H45" s="228" t="s">
        <v>79</v>
      </c>
      <c r="I45" s="258" t="s">
        <v>253</v>
      </c>
      <c r="J45" s="218" t="s">
        <v>78</v>
      </c>
      <c r="K45" s="225"/>
      <c r="L45" s="226" t="s">
        <v>216</v>
      </c>
      <c r="M45" s="227" t="s">
        <v>228</v>
      </c>
      <c r="N45" s="227" t="s">
        <v>242</v>
      </c>
      <c r="O45" s="226" t="s">
        <v>229</v>
      </c>
      <c r="P45" s="228" t="s">
        <v>243</v>
      </c>
    </row>
    <row r="46" spans="1:16" ht="17.45" customHeight="1" x14ac:dyDescent="0.25">
      <c r="A46" s="259"/>
      <c r="B46" s="260"/>
      <c r="C46" s="260"/>
      <c r="D46" s="260"/>
      <c r="E46" s="260"/>
      <c r="F46" s="260"/>
      <c r="G46" s="260"/>
      <c r="H46" s="260"/>
      <c r="I46" s="14" t="s">
        <v>203</v>
      </c>
      <c r="J46" s="480" t="s">
        <v>204</v>
      </c>
      <c r="K46" s="480"/>
      <c r="L46" s="68" t="s">
        <v>4</v>
      </c>
      <c r="M46" s="219" t="s">
        <v>4</v>
      </c>
      <c r="N46" s="17" t="s">
        <v>4</v>
      </c>
      <c r="O46" s="68" t="s">
        <v>4</v>
      </c>
      <c r="P46" s="220" t="s">
        <v>4</v>
      </c>
    </row>
    <row r="47" spans="1:16" x14ac:dyDescent="0.25">
      <c r="A47" s="273" t="s">
        <v>50</v>
      </c>
      <c r="B47" s="274"/>
      <c r="C47" s="274" t="s">
        <v>6</v>
      </c>
      <c r="D47" s="274" t="s">
        <v>14</v>
      </c>
      <c r="E47" s="274" t="s">
        <v>190</v>
      </c>
      <c r="F47" s="274" t="s">
        <v>191</v>
      </c>
      <c r="G47" s="274"/>
      <c r="H47" s="275"/>
      <c r="I47" s="75">
        <v>6</v>
      </c>
      <c r="J47" s="221" t="s">
        <v>10</v>
      </c>
      <c r="K47" s="210"/>
      <c r="L47" s="222">
        <f>L48+L49+L50+L51+L53+L52</f>
        <v>991000</v>
      </c>
      <c r="M47" s="223">
        <f>M48+M49+M50+M51+M52+M53</f>
        <v>1000910</v>
      </c>
      <c r="N47" s="223">
        <f>M47*1.01</f>
        <v>1010919.1</v>
      </c>
      <c r="O47" s="276">
        <f>M47/L47*100</f>
        <v>101</v>
      </c>
      <c r="P47" s="277">
        <f>N48/M48*100</f>
        <v>101</v>
      </c>
    </row>
    <row r="48" spans="1:16" x14ac:dyDescent="0.25">
      <c r="A48" s="65"/>
      <c r="B48" s="54"/>
      <c r="C48" s="54"/>
      <c r="D48" s="54"/>
      <c r="E48" s="54"/>
      <c r="F48" s="54"/>
      <c r="G48" s="54"/>
      <c r="H48" s="211"/>
      <c r="I48" s="148">
        <v>61</v>
      </c>
      <c r="J48" s="10" t="s">
        <v>18</v>
      </c>
      <c r="K48" s="108"/>
      <c r="L48" s="151">
        <v>400000</v>
      </c>
      <c r="M48" s="127">
        <f>L48*1.01</f>
        <v>404000</v>
      </c>
      <c r="N48" s="127">
        <f t="shared" ref="N48:N53" si="12">M48*1.01</f>
        <v>408040</v>
      </c>
      <c r="O48" s="217">
        <f>M48/L48*100</f>
        <v>101</v>
      </c>
      <c r="P48" s="124">
        <f>N48/M48*100</f>
        <v>101</v>
      </c>
    </row>
    <row r="49" spans="1:16" x14ac:dyDescent="0.25">
      <c r="A49" s="65"/>
      <c r="B49" s="54"/>
      <c r="C49" s="54"/>
      <c r="D49" s="54"/>
      <c r="E49" s="54"/>
      <c r="F49" s="54"/>
      <c r="G49" s="54"/>
      <c r="H49" s="211"/>
      <c r="I49" s="148">
        <v>63</v>
      </c>
      <c r="J49" s="10" t="s">
        <v>19</v>
      </c>
      <c r="K49" s="108"/>
      <c r="L49" s="151">
        <v>200000</v>
      </c>
      <c r="M49" s="127">
        <f>L49*1.01</f>
        <v>202000</v>
      </c>
      <c r="N49" s="127">
        <f t="shared" si="12"/>
        <v>204020</v>
      </c>
      <c r="O49" s="217">
        <f>M49/L49*100</f>
        <v>101</v>
      </c>
      <c r="P49" s="124">
        <f t="shared" ref="P49:P53" si="13">N49/M49*100</f>
        <v>101</v>
      </c>
    </row>
    <row r="50" spans="1:16" x14ac:dyDescent="0.25">
      <c r="A50" s="65"/>
      <c r="B50" s="54"/>
      <c r="C50" s="54"/>
      <c r="D50" s="54"/>
      <c r="E50" s="54"/>
      <c r="F50" s="54"/>
      <c r="G50" s="54"/>
      <c r="H50" s="211"/>
      <c r="I50" s="148">
        <v>64</v>
      </c>
      <c r="J50" s="10" t="s">
        <v>20</v>
      </c>
      <c r="K50" s="108"/>
      <c r="L50" s="151">
        <v>140000</v>
      </c>
      <c r="M50" s="127">
        <f t="shared" ref="M50:M53" si="14">L50*1.01</f>
        <v>141400</v>
      </c>
      <c r="N50" s="127">
        <f t="shared" si="12"/>
        <v>142814</v>
      </c>
      <c r="O50" s="217">
        <f t="shared" ref="O50:O53" si="15">M50/L50*100</f>
        <v>101</v>
      </c>
      <c r="P50" s="124">
        <f t="shared" si="13"/>
        <v>101</v>
      </c>
    </row>
    <row r="51" spans="1:16" x14ac:dyDescent="0.25">
      <c r="A51" s="65"/>
      <c r="B51" s="54"/>
      <c r="C51" s="54"/>
      <c r="D51" s="54"/>
      <c r="E51" s="54"/>
      <c r="F51" s="54"/>
      <c r="G51" s="54"/>
      <c r="H51" s="211"/>
      <c r="I51" s="148">
        <v>65</v>
      </c>
      <c r="J51" s="10" t="s">
        <v>264</v>
      </c>
      <c r="K51" s="108"/>
      <c r="L51" s="151">
        <v>200000</v>
      </c>
      <c r="M51" s="127">
        <f t="shared" si="14"/>
        <v>202000</v>
      </c>
      <c r="N51" s="127">
        <f t="shared" si="12"/>
        <v>204020</v>
      </c>
      <c r="O51" s="217">
        <f t="shared" si="15"/>
        <v>101</v>
      </c>
      <c r="P51" s="124">
        <f t="shared" si="13"/>
        <v>101</v>
      </c>
    </row>
    <row r="52" spans="1:16" x14ac:dyDescent="0.25">
      <c r="A52" s="65"/>
      <c r="B52" s="54"/>
      <c r="C52" s="54"/>
      <c r="D52" s="54"/>
      <c r="E52" s="54"/>
      <c r="F52" s="54"/>
      <c r="G52" s="54"/>
      <c r="H52" s="211"/>
      <c r="I52" s="148" t="s">
        <v>21</v>
      </c>
      <c r="J52" s="466" t="s">
        <v>22</v>
      </c>
      <c r="K52" s="467"/>
      <c r="L52" s="123">
        <v>50000</v>
      </c>
      <c r="M52" s="127">
        <f t="shared" si="14"/>
        <v>50500</v>
      </c>
      <c r="N52" s="127">
        <f t="shared" si="12"/>
        <v>51005</v>
      </c>
      <c r="O52" s="217">
        <f t="shared" si="15"/>
        <v>101</v>
      </c>
      <c r="P52" s="124">
        <f t="shared" si="13"/>
        <v>101</v>
      </c>
    </row>
    <row r="53" spans="1:16" x14ac:dyDescent="0.25">
      <c r="A53" s="65"/>
      <c r="B53" s="54"/>
      <c r="C53" s="54"/>
      <c r="D53" s="54"/>
      <c r="E53" s="54"/>
      <c r="F53" s="54"/>
      <c r="G53" s="54"/>
      <c r="H53" s="211"/>
      <c r="I53" s="148" t="s">
        <v>23</v>
      </c>
      <c r="J53" s="10" t="s">
        <v>24</v>
      </c>
      <c r="K53" s="108"/>
      <c r="L53" s="123">
        <v>1000</v>
      </c>
      <c r="M53" s="127">
        <f t="shared" si="14"/>
        <v>1010</v>
      </c>
      <c r="N53" s="127">
        <f t="shared" si="12"/>
        <v>1020.1</v>
      </c>
      <c r="O53" s="217">
        <f t="shared" si="15"/>
        <v>101</v>
      </c>
      <c r="P53" s="124">
        <f t="shared" si="13"/>
        <v>101</v>
      </c>
    </row>
    <row r="54" spans="1:16" x14ac:dyDescent="0.25">
      <c r="A54" s="229"/>
      <c r="B54" s="230"/>
      <c r="C54" s="230"/>
      <c r="D54" s="230"/>
      <c r="E54" s="230"/>
      <c r="F54" s="230"/>
      <c r="G54" s="230" t="s">
        <v>192</v>
      </c>
      <c r="H54" s="231"/>
      <c r="I54" s="75">
        <v>7</v>
      </c>
      <c r="J54" s="221" t="s">
        <v>12</v>
      </c>
      <c r="K54" s="210"/>
      <c r="L54" s="222">
        <f>L55</f>
        <v>3000</v>
      </c>
      <c r="M54" s="223">
        <f t="shared" ref="M54:N57" si="16">L54*1.01</f>
        <v>3030</v>
      </c>
      <c r="N54" s="223">
        <f t="shared" si="16"/>
        <v>3060.3</v>
      </c>
      <c r="O54" s="319">
        <f t="shared" ref="O54:P57" si="17">M54/L54*100</f>
        <v>101</v>
      </c>
      <c r="P54" s="232">
        <f t="shared" si="17"/>
        <v>101</v>
      </c>
    </row>
    <row r="55" spans="1:16" x14ac:dyDescent="0.25">
      <c r="A55" s="65"/>
      <c r="B55" s="54"/>
      <c r="C55" s="54" t="s">
        <v>4</v>
      </c>
      <c r="D55" s="54"/>
      <c r="E55" s="54"/>
      <c r="F55" s="54"/>
      <c r="G55" s="54"/>
      <c r="H55" s="211"/>
      <c r="I55" s="148">
        <v>72</v>
      </c>
      <c r="J55" s="10" t="s">
        <v>25</v>
      </c>
      <c r="K55" s="108"/>
      <c r="L55" s="151">
        <v>3000</v>
      </c>
      <c r="M55" s="111">
        <f t="shared" si="16"/>
        <v>3030</v>
      </c>
      <c r="N55" s="111">
        <f t="shared" si="16"/>
        <v>3060.3</v>
      </c>
      <c r="O55" s="320">
        <f t="shared" si="17"/>
        <v>101</v>
      </c>
      <c r="P55" s="321">
        <f t="shared" si="17"/>
        <v>101</v>
      </c>
    </row>
    <row r="56" spans="1:16" ht="13.15" customHeight="1" x14ac:dyDescent="0.25">
      <c r="A56" s="229" t="s">
        <v>50</v>
      </c>
      <c r="B56" s="230"/>
      <c r="C56" s="230" t="s">
        <v>6</v>
      </c>
      <c r="D56" s="230" t="s">
        <v>14</v>
      </c>
      <c r="E56" s="230" t="s">
        <v>190</v>
      </c>
      <c r="F56" s="230"/>
      <c r="G56" s="230" t="s">
        <v>192</v>
      </c>
      <c r="H56" s="231"/>
      <c r="I56" s="75">
        <v>3</v>
      </c>
      <c r="J56" s="221" t="s">
        <v>13</v>
      </c>
      <c r="K56" s="210"/>
      <c r="L56" s="222">
        <f>L57+L58+L59+L61+L62+L60</f>
        <v>730700</v>
      </c>
      <c r="M56" s="223">
        <f t="shared" si="16"/>
        <v>738007</v>
      </c>
      <c r="N56" s="224">
        <f t="shared" si="16"/>
        <v>745387.07</v>
      </c>
      <c r="O56" s="233">
        <f t="shared" si="17"/>
        <v>101</v>
      </c>
      <c r="P56" s="234">
        <f t="shared" si="17"/>
        <v>101</v>
      </c>
    </row>
    <row r="57" spans="1:16" ht="13.9" customHeight="1" x14ac:dyDescent="0.25">
      <c r="A57" s="65"/>
      <c r="B57" s="54"/>
      <c r="C57" s="54"/>
      <c r="D57" s="54"/>
      <c r="E57" s="54"/>
      <c r="F57" s="54"/>
      <c r="G57" s="54"/>
      <c r="H57" s="211"/>
      <c r="I57" s="148">
        <v>31</v>
      </c>
      <c r="J57" s="10" t="s">
        <v>26</v>
      </c>
      <c r="K57" s="108"/>
      <c r="L57" s="151">
        <v>120000</v>
      </c>
      <c r="M57" s="111">
        <f t="shared" si="16"/>
        <v>121200</v>
      </c>
      <c r="N57" s="169">
        <f t="shared" si="16"/>
        <v>122412</v>
      </c>
      <c r="O57" s="202">
        <f t="shared" si="17"/>
        <v>101</v>
      </c>
      <c r="P57" s="124">
        <f t="shared" si="17"/>
        <v>101</v>
      </c>
    </row>
    <row r="58" spans="1:16" ht="13.9" customHeight="1" x14ac:dyDescent="0.25">
      <c r="A58" s="65"/>
      <c r="B58" s="54"/>
      <c r="C58" s="54"/>
      <c r="D58" s="54"/>
      <c r="E58" s="54"/>
      <c r="F58" s="54"/>
      <c r="G58" s="54"/>
      <c r="H58" s="211"/>
      <c r="I58" s="148">
        <v>32</v>
      </c>
      <c r="J58" s="10" t="s">
        <v>27</v>
      </c>
      <c r="K58" s="108"/>
      <c r="L58" s="151">
        <v>374700</v>
      </c>
      <c r="M58" s="111">
        <f>L58*1.01</f>
        <v>378447</v>
      </c>
      <c r="N58" s="169">
        <f t="shared" ref="M58:N62" si="18">M58*1.01</f>
        <v>382231.47000000003</v>
      </c>
      <c r="O58" s="202">
        <f t="shared" ref="O58:O62" si="19">M58/L58*100</f>
        <v>101</v>
      </c>
      <c r="P58" s="124">
        <f t="shared" ref="P58:P62" si="20">N58/M58*100</f>
        <v>101</v>
      </c>
    </row>
    <row r="59" spans="1:16" ht="13.9" customHeight="1" x14ac:dyDescent="0.25">
      <c r="A59" s="65"/>
      <c r="B59" s="54"/>
      <c r="C59" s="54"/>
      <c r="D59" s="54"/>
      <c r="E59" s="54"/>
      <c r="F59" s="54"/>
      <c r="G59" s="54"/>
      <c r="H59" s="211"/>
      <c r="I59" s="148">
        <v>34</v>
      </c>
      <c r="J59" s="10" t="s">
        <v>28</v>
      </c>
      <c r="K59" s="108"/>
      <c r="L59" s="151">
        <v>2000</v>
      </c>
      <c r="M59" s="111">
        <f t="shared" si="18"/>
        <v>2020</v>
      </c>
      <c r="N59" s="169">
        <f t="shared" si="18"/>
        <v>2040.2</v>
      </c>
      <c r="O59" s="202">
        <f t="shared" si="19"/>
        <v>101</v>
      </c>
      <c r="P59" s="124">
        <f t="shared" si="20"/>
        <v>101</v>
      </c>
    </row>
    <row r="60" spans="1:16" ht="13.9" customHeight="1" x14ac:dyDescent="0.25">
      <c r="A60" s="65"/>
      <c r="B60" s="54"/>
      <c r="C60" s="54"/>
      <c r="D60" s="54"/>
      <c r="E60" s="54"/>
      <c r="F60" s="54"/>
      <c r="G60" s="54"/>
      <c r="H60" s="211"/>
      <c r="I60" s="148" t="s">
        <v>82</v>
      </c>
      <c r="J60" s="466" t="s">
        <v>83</v>
      </c>
      <c r="K60" s="467"/>
      <c r="L60" s="151">
        <v>10000</v>
      </c>
      <c r="M60" s="111">
        <f t="shared" si="18"/>
        <v>10100</v>
      </c>
      <c r="N60" s="169">
        <f t="shared" si="18"/>
        <v>10201</v>
      </c>
      <c r="O60" s="202">
        <f>M60/L60*100</f>
        <v>101</v>
      </c>
      <c r="P60" s="124">
        <f>N60/M60*100</f>
        <v>101</v>
      </c>
    </row>
    <row r="61" spans="1:16" ht="13.9" customHeight="1" x14ac:dyDescent="0.25">
      <c r="A61" s="65"/>
      <c r="B61" s="54"/>
      <c r="C61" s="54"/>
      <c r="D61" s="54"/>
      <c r="E61" s="54"/>
      <c r="F61" s="54"/>
      <c r="G61" s="54"/>
      <c r="H61" s="211"/>
      <c r="I61" s="148">
        <v>37</v>
      </c>
      <c r="J61" s="10" t="s">
        <v>29</v>
      </c>
      <c r="K61" s="108"/>
      <c r="L61" s="151">
        <v>116000</v>
      </c>
      <c r="M61" s="111">
        <f t="shared" si="18"/>
        <v>117160</v>
      </c>
      <c r="N61" s="169">
        <f t="shared" si="18"/>
        <v>118331.6</v>
      </c>
      <c r="O61" s="202">
        <f t="shared" si="19"/>
        <v>101</v>
      </c>
      <c r="P61" s="124">
        <f t="shared" si="20"/>
        <v>101</v>
      </c>
    </row>
    <row r="62" spans="1:16" ht="13.9" customHeight="1" x14ac:dyDescent="0.25">
      <c r="A62" s="65"/>
      <c r="B62" s="54"/>
      <c r="C62" s="54"/>
      <c r="D62" s="54"/>
      <c r="E62" s="54"/>
      <c r="F62" s="54"/>
      <c r="G62" s="54"/>
      <c r="H62" s="211"/>
      <c r="I62" s="148">
        <v>38</v>
      </c>
      <c r="J62" s="10" t="s">
        <v>30</v>
      </c>
      <c r="K62" s="108"/>
      <c r="L62" s="151">
        <v>108000</v>
      </c>
      <c r="M62" s="111">
        <f t="shared" si="18"/>
        <v>109080</v>
      </c>
      <c r="N62" s="169">
        <f t="shared" si="18"/>
        <v>110170.8</v>
      </c>
      <c r="O62" s="202">
        <f t="shared" si="19"/>
        <v>101</v>
      </c>
      <c r="P62" s="124">
        <f t="shared" si="20"/>
        <v>101</v>
      </c>
    </row>
    <row r="63" spans="1:16" ht="13.15" customHeight="1" x14ac:dyDescent="0.25">
      <c r="A63" s="229"/>
      <c r="B63" s="230"/>
      <c r="C63" s="230"/>
      <c r="D63" s="230"/>
      <c r="E63" s="230"/>
      <c r="F63" s="230" t="s">
        <v>191</v>
      </c>
      <c r="G63" s="230" t="s">
        <v>192</v>
      </c>
      <c r="H63" s="231"/>
      <c r="I63" s="75">
        <v>4</v>
      </c>
      <c r="J63" s="221" t="s">
        <v>15</v>
      </c>
      <c r="K63" s="210"/>
      <c r="L63" s="222">
        <f>L64</f>
        <v>263300</v>
      </c>
      <c r="M63" s="285">
        <f>M64</f>
        <v>268566</v>
      </c>
      <c r="N63" s="232">
        <f>M63*1.01</f>
        <v>271251.65999999997</v>
      </c>
      <c r="O63" s="276">
        <f>M63/L63*100</f>
        <v>102</v>
      </c>
      <c r="P63" s="234">
        <f>N63/M63*100</f>
        <v>101</v>
      </c>
    </row>
    <row r="64" spans="1:16" ht="13.9" customHeight="1" x14ac:dyDescent="0.25">
      <c r="A64" s="65"/>
      <c r="B64" s="54"/>
      <c r="C64" s="54"/>
      <c r="D64" s="54"/>
      <c r="E64" s="54"/>
      <c r="F64" s="54"/>
      <c r="G64" s="54"/>
      <c r="H64" s="211"/>
      <c r="I64" s="148">
        <v>42</v>
      </c>
      <c r="J64" s="10" t="s">
        <v>31</v>
      </c>
      <c r="K64" s="108"/>
      <c r="L64" s="151">
        <v>263300</v>
      </c>
      <c r="M64" s="212">
        <f>L64*1.02</f>
        <v>268566</v>
      </c>
      <c r="N64" s="216">
        <f>M64*1.01</f>
        <v>271251.65999999997</v>
      </c>
      <c r="O64" s="286">
        <f>M64/L64*100</f>
        <v>102</v>
      </c>
      <c r="P64" s="130">
        <f>N64/M64*100</f>
        <v>101</v>
      </c>
    </row>
    <row r="65" spans="1:16" ht="13.9" customHeight="1" x14ac:dyDescent="0.25">
      <c r="A65" s="67"/>
      <c r="B65" s="68"/>
      <c r="C65" s="68"/>
      <c r="D65" s="68"/>
      <c r="E65" s="68"/>
      <c r="F65" s="68"/>
      <c r="G65" s="68"/>
      <c r="H65" s="68"/>
      <c r="I65" s="14" t="s">
        <v>254</v>
      </c>
      <c r="J65" s="14"/>
      <c r="K65" s="14"/>
      <c r="L65" s="14"/>
      <c r="M65" s="15"/>
      <c r="N65" s="16"/>
      <c r="O65" s="17"/>
      <c r="P65" s="18"/>
    </row>
    <row r="66" spans="1:16" ht="13.9" customHeight="1" x14ac:dyDescent="0.25">
      <c r="A66" s="237"/>
      <c r="B66" s="238"/>
      <c r="C66" s="238"/>
      <c r="D66" s="238"/>
      <c r="E66" s="238"/>
      <c r="F66" s="238"/>
      <c r="G66" s="238"/>
      <c r="H66" s="239" t="s">
        <v>79</v>
      </c>
      <c r="I66" s="240" t="s">
        <v>79</v>
      </c>
      <c r="J66" s="241" t="s">
        <v>16</v>
      </c>
      <c r="K66" s="242"/>
      <c r="L66" s="243">
        <v>0</v>
      </c>
      <c r="M66" s="244">
        <f t="shared" ref="M66:N69" si="21">L66*1.01</f>
        <v>0</v>
      </c>
      <c r="N66" s="245">
        <f t="shared" si="21"/>
        <v>0</v>
      </c>
      <c r="O66" s="282">
        <v>0</v>
      </c>
      <c r="P66" s="283">
        <v>0</v>
      </c>
    </row>
    <row r="67" spans="1:16" ht="13.9" customHeight="1" x14ac:dyDescent="0.25">
      <c r="A67" s="106"/>
      <c r="B67" s="107"/>
      <c r="C67" s="107"/>
      <c r="D67" s="107"/>
      <c r="E67" s="107"/>
      <c r="F67" s="107"/>
      <c r="G67" s="107"/>
      <c r="H67" s="248"/>
      <c r="I67" s="306" t="s">
        <v>32</v>
      </c>
      <c r="J67" s="255" t="s">
        <v>33</v>
      </c>
      <c r="K67" s="99"/>
      <c r="L67" s="307">
        <v>0</v>
      </c>
      <c r="M67" s="308">
        <f t="shared" si="21"/>
        <v>0</v>
      </c>
      <c r="N67" s="308">
        <f t="shared" si="21"/>
        <v>0</v>
      </c>
      <c r="O67" s="317">
        <v>0</v>
      </c>
      <c r="P67" s="318">
        <v>0</v>
      </c>
    </row>
    <row r="68" spans="1:16" ht="13.9" customHeight="1" x14ac:dyDescent="0.25">
      <c r="A68" s="229"/>
      <c r="B68" s="230"/>
      <c r="C68" s="230"/>
      <c r="D68" s="230"/>
      <c r="E68" s="230"/>
      <c r="F68" s="230"/>
      <c r="G68" s="230"/>
      <c r="H68" s="231" t="s">
        <v>79</v>
      </c>
      <c r="I68" s="75">
        <v>5</v>
      </c>
      <c r="J68" s="221" t="s">
        <v>17</v>
      </c>
      <c r="K68" s="210"/>
      <c r="L68" s="235">
        <v>0</v>
      </c>
      <c r="M68" s="236">
        <f t="shared" si="21"/>
        <v>0</v>
      </c>
      <c r="N68" s="236">
        <f t="shared" si="21"/>
        <v>0</v>
      </c>
      <c r="O68" s="282">
        <v>0</v>
      </c>
      <c r="P68" s="283">
        <v>0</v>
      </c>
    </row>
    <row r="69" spans="1:16" ht="13.9" customHeight="1" x14ac:dyDescent="0.25">
      <c r="A69" s="396"/>
      <c r="B69" s="203"/>
      <c r="C69" s="203"/>
      <c r="D69" s="203"/>
      <c r="E69" s="203"/>
      <c r="F69" s="203"/>
      <c r="G69" s="203"/>
      <c r="H69" s="397"/>
      <c r="I69" s="398" t="s">
        <v>34</v>
      </c>
      <c r="J69" s="256" t="s">
        <v>35</v>
      </c>
      <c r="K69" s="95"/>
      <c r="L69" s="399">
        <v>0</v>
      </c>
      <c r="M69" s="400">
        <f t="shared" si="21"/>
        <v>0</v>
      </c>
      <c r="N69" s="400">
        <f t="shared" si="21"/>
        <v>0</v>
      </c>
      <c r="O69" s="401">
        <v>0</v>
      </c>
      <c r="P69" s="402">
        <v>0</v>
      </c>
    </row>
    <row r="70" spans="1:16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9"/>
      <c r="M70" s="22"/>
      <c r="N70" s="23"/>
      <c r="O70" s="23"/>
      <c r="P70" s="23"/>
    </row>
    <row r="71" spans="1:16" x14ac:dyDescent="0.25">
      <c r="A71" s="464" t="s">
        <v>77</v>
      </c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64"/>
      <c r="P71" s="464"/>
    </row>
    <row r="72" spans="1:16" x14ac:dyDescent="0.25">
      <c r="A72" s="463" t="s">
        <v>278</v>
      </c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</row>
    <row r="73" spans="1:16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9"/>
      <c r="M73" s="22"/>
      <c r="N73" s="23"/>
      <c r="O73" s="23"/>
      <c r="P73" s="23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48"/>
      <c r="J74" s="48"/>
      <c r="K74" s="48"/>
      <c r="L74" s="48"/>
      <c r="M74" s="22"/>
      <c r="N74" s="23"/>
      <c r="O74" s="23"/>
      <c r="P74" s="23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48"/>
      <c r="J75" s="50" t="s">
        <v>5</v>
      </c>
      <c r="K75" s="51"/>
      <c r="L75" s="48"/>
      <c r="M75" s="22"/>
      <c r="N75" s="23"/>
      <c r="O75" s="23"/>
      <c r="P75" s="23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52">
        <v>1</v>
      </c>
      <c r="J76" s="53" t="s">
        <v>36</v>
      </c>
      <c r="K76" s="53"/>
      <c r="L76" s="48"/>
      <c r="M76" s="22"/>
      <c r="N76" s="23"/>
      <c r="O76" s="23"/>
      <c r="P76" s="23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52" t="s">
        <v>189</v>
      </c>
      <c r="J77" s="53" t="s">
        <v>193</v>
      </c>
      <c r="K77" s="53"/>
      <c r="L77" s="48"/>
      <c r="M77" s="22"/>
      <c r="N77" s="23"/>
      <c r="O77" s="23"/>
      <c r="P77" s="23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52" t="s">
        <v>6</v>
      </c>
      <c r="J78" s="53" t="s">
        <v>37</v>
      </c>
      <c r="K78" s="53"/>
      <c r="L78" s="48"/>
      <c r="M78" s="22"/>
      <c r="N78" s="23"/>
      <c r="O78" s="23"/>
      <c r="P78" s="23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52" t="s">
        <v>14</v>
      </c>
      <c r="J79" s="53" t="s">
        <v>38</v>
      </c>
      <c r="K79" s="53"/>
      <c r="L79" s="48"/>
      <c r="M79" s="22"/>
      <c r="N79" s="23"/>
      <c r="O79" s="23"/>
      <c r="P79" s="23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52" t="s">
        <v>190</v>
      </c>
      <c r="J80" s="53" t="s">
        <v>39</v>
      </c>
      <c r="K80" s="53"/>
      <c r="L80" s="48"/>
      <c r="M80" s="22"/>
      <c r="N80" s="23"/>
      <c r="O80" s="23"/>
      <c r="P80" s="23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52" t="s">
        <v>191</v>
      </c>
      <c r="J81" s="53" t="s">
        <v>40</v>
      </c>
      <c r="K81" s="53"/>
      <c r="L81" s="48"/>
      <c r="M81" s="22"/>
      <c r="N81" s="23"/>
      <c r="O81" s="23"/>
      <c r="P81" s="23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52" t="s">
        <v>192</v>
      </c>
      <c r="J82" s="53" t="s">
        <v>194</v>
      </c>
      <c r="K82" s="53"/>
      <c r="L82" s="48"/>
      <c r="M82" s="22"/>
      <c r="N82" s="23"/>
      <c r="O82" s="23"/>
      <c r="P82" s="23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52" t="s">
        <v>79</v>
      </c>
      <c r="J83" s="53" t="s">
        <v>195</v>
      </c>
      <c r="K83" s="53"/>
      <c r="L83" s="48"/>
      <c r="M83" s="22"/>
      <c r="N83" s="23"/>
      <c r="O83" s="23"/>
      <c r="P83" s="23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52"/>
      <c r="J84" s="2"/>
      <c r="K84" s="2"/>
      <c r="L84" s="1"/>
      <c r="M84" s="1"/>
    </row>
  </sheetData>
  <mergeCells count="16">
    <mergeCell ref="A72:P72"/>
    <mergeCell ref="A2:P2"/>
    <mergeCell ref="A3:K3"/>
    <mergeCell ref="A8:P8"/>
    <mergeCell ref="A10:P10"/>
    <mergeCell ref="A4:P4"/>
    <mergeCell ref="A5:P5"/>
    <mergeCell ref="A7:P7"/>
    <mergeCell ref="J52:K52"/>
    <mergeCell ref="J46:K46"/>
    <mergeCell ref="A1:P1"/>
    <mergeCell ref="A71:P71"/>
    <mergeCell ref="A41:P41"/>
    <mergeCell ref="J60:K60"/>
    <mergeCell ref="I12:I13"/>
    <mergeCell ref="A44:H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topLeftCell="A64" zoomScaleNormal="100" workbookViewId="0">
      <selection activeCell="N39" sqref="N39"/>
    </sheetView>
  </sheetViews>
  <sheetFormatPr defaultRowHeight="15" x14ac:dyDescent="0.25"/>
  <cols>
    <col min="1" max="1" width="12.5703125" customWidth="1"/>
    <col min="2" max="9" width="1.85546875" customWidth="1"/>
    <col min="10" max="10" width="8" customWidth="1"/>
    <col min="11" max="11" width="11" customWidth="1"/>
    <col min="13" max="13" width="31.140625" customWidth="1"/>
    <col min="14" max="14" width="14.7109375" customWidth="1"/>
    <col min="15" max="15" width="10.85546875" customWidth="1"/>
    <col min="16" max="16" width="12.42578125" customWidth="1"/>
    <col min="17" max="18" width="5.7109375" customWidth="1"/>
    <col min="21" max="21" width="9" bestFit="1" customWidth="1"/>
  </cols>
  <sheetData>
    <row r="1" spans="1:18" ht="15.6" x14ac:dyDescent="0.3">
      <c r="A1" s="493" t="s">
        <v>75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</row>
    <row r="2" spans="1:18" ht="15.6" x14ac:dyDescent="0.3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1"/>
      <c r="O2" s="1"/>
    </row>
    <row r="3" spans="1:18" x14ac:dyDescent="0.25">
      <c r="A3" s="494" t="s">
        <v>74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</row>
    <row r="4" spans="1:18" x14ac:dyDescent="0.25">
      <c r="A4" s="492" t="s">
        <v>255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</row>
    <row r="5" spans="1:18" ht="14.4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Q5" t="s">
        <v>263</v>
      </c>
    </row>
    <row r="6" spans="1:18" x14ac:dyDescent="0.25">
      <c r="A6" s="76" t="s">
        <v>41</v>
      </c>
      <c r="B6" s="57"/>
      <c r="C6" s="58" t="s">
        <v>41</v>
      </c>
      <c r="D6" s="58"/>
      <c r="E6" s="58"/>
      <c r="F6" s="58"/>
      <c r="G6" s="58"/>
      <c r="H6" s="58"/>
      <c r="I6" s="79"/>
      <c r="J6" s="76" t="s">
        <v>42</v>
      </c>
      <c r="K6" s="58" t="s">
        <v>44</v>
      </c>
      <c r="L6" s="58"/>
      <c r="M6" s="58"/>
      <c r="N6" s="311" t="s">
        <v>2</v>
      </c>
      <c r="O6" s="59" t="s">
        <v>72</v>
      </c>
      <c r="P6" s="312" t="s">
        <v>72</v>
      </c>
      <c r="Q6" s="194" t="s">
        <v>3</v>
      </c>
      <c r="R6" s="162" t="s">
        <v>3</v>
      </c>
    </row>
    <row r="7" spans="1:18" ht="14.45" x14ac:dyDescent="0.3">
      <c r="A7" s="77" t="s">
        <v>43</v>
      </c>
      <c r="B7" s="60"/>
      <c r="C7" s="61"/>
      <c r="D7" s="61"/>
      <c r="E7" s="61"/>
      <c r="F7" s="61"/>
      <c r="G7" s="61"/>
      <c r="H7" s="61"/>
      <c r="I7" s="80"/>
      <c r="J7" s="77"/>
      <c r="K7" s="61"/>
      <c r="L7" s="61"/>
      <c r="M7" s="61"/>
      <c r="N7" s="313" t="s">
        <v>216</v>
      </c>
      <c r="O7" s="62" t="s">
        <v>228</v>
      </c>
      <c r="P7" s="314" t="s">
        <v>242</v>
      </c>
      <c r="Q7" s="313" t="s">
        <v>229</v>
      </c>
      <c r="R7" s="314" t="s">
        <v>243</v>
      </c>
    </row>
    <row r="8" spans="1:18" ht="14.45" x14ac:dyDescent="0.3">
      <c r="A8" s="77" t="s">
        <v>196</v>
      </c>
      <c r="B8" s="60"/>
      <c r="C8" s="61"/>
      <c r="D8" s="61"/>
      <c r="E8" s="61"/>
      <c r="F8" s="61"/>
      <c r="G8" s="61"/>
      <c r="H8" s="61"/>
      <c r="I8" s="80"/>
      <c r="J8" s="77"/>
      <c r="K8" s="61"/>
      <c r="L8" s="150" t="s">
        <v>84</v>
      </c>
      <c r="M8" s="150"/>
      <c r="N8" s="315"/>
      <c r="O8" s="191" t="s">
        <v>4</v>
      </c>
      <c r="P8" s="316"/>
      <c r="Q8" s="195"/>
      <c r="R8" s="163"/>
    </row>
    <row r="9" spans="1:18" x14ac:dyDescent="0.25">
      <c r="A9" s="78" t="s">
        <v>198</v>
      </c>
      <c r="B9" s="60"/>
      <c r="C9" s="61" t="s">
        <v>197</v>
      </c>
      <c r="D9" s="61"/>
      <c r="E9" s="61"/>
      <c r="F9" s="61"/>
      <c r="G9" s="61"/>
      <c r="H9" s="61"/>
      <c r="I9" s="80"/>
      <c r="J9" s="78" t="s">
        <v>199</v>
      </c>
      <c r="K9" s="199" t="s">
        <v>45</v>
      </c>
      <c r="L9" s="200"/>
      <c r="M9" s="200"/>
      <c r="N9" s="315" t="s">
        <v>4</v>
      </c>
      <c r="O9" s="427" t="s">
        <v>4</v>
      </c>
      <c r="P9" s="316"/>
      <c r="Q9" s="196"/>
      <c r="R9" s="164"/>
    </row>
    <row r="10" spans="1:18" ht="14.45" x14ac:dyDescent="0.3">
      <c r="A10" s="81"/>
      <c r="B10" s="82">
        <v>1</v>
      </c>
      <c r="C10" s="69">
        <v>2</v>
      </c>
      <c r="D10" s="69">
        <v>3</v>
      </c>
      <c r="E10" s="69">
        <v>4</v>
      </c>
      <c r="F10" s="69">
        <v>5</v>
      </c>
      <c r="G10" s="69">
        <v>6</v>
      </c>
      <c r="H10" s="69">
        <v>7</v>
      </c>
      <c r="I10" s="143" t="s">
        <v>79</v>
      </c>
      <c r="J10" s="198"/>
      <c r="K10" s="197" t="s">
        <v>46</v>
      </c>
      <c r="L10" s="197"/>
      <c r="M10" s="197"/>
      <c r="N10" s="431">
        <f>N11+N36</f>
        <v>994000</v>
      </c>
      <c r="O10" s="432">
        <f t="shared" ref="O10:P10" si="0">O11+O36</f>
        <v>1003940</v>
      </c>
      <c r="P10" s="433">
        <f t="shared" si="0"/>
        <v>1013979.4</v>
      </c>
      <c r="Q10" s="192">
        <f>O10/N10*100</f>
        <v>101</v>
      </c>
      <c r="R10" s="193">
        <f>P10/O10*100</f>
        <v>101</v>
      </c>
    </row>
    <row r="11" spans="1:18" x14ac:dyDescent="0.25">
      <c r="A11" s="113"/>
      <c r="B11" s="114"/>
      <c r="C11" s="115"/>
      <c r="D11" s="115"/>
      <c r="E11" s="115"/>
      <c r="F11" s="115"/>
      <c r="G11" s="115"/>
      <c r="H11" s="115"/>
      <c r="I11" s="117"/>
      <c r="J11" s="113"/>
      <c r="K11" s="116" t="s">
        <v>106</v>
      </c>
      <c r="L11" s="116"/>
      <c r="M11" s="116"/>
      <c r="N11" s="428">
        <f>SUM(N12)</f>
        <v>54000</v>
      </c>
      <c r="O11" s="429">
        <f>N11*1.01</f>
        <v>54540</v>
      </c>
      <c r="P11" s="430">
        <f>O11*1.01</f>
        <v>55085.4</v>
      </c>
      <c r="Q11" s="153">
        <f>O11/N11*100</f>
        <v>101</v>
      </c>
      <c r="R11" s="154">
        <f>P11/O11*100</f>
        <v>101</v>
      </c>
    </row>
    <row r="12" spans="1:18" x14ac:dyDescent="0.25">
      <c r="A12" s="141"/>
      <c r="B12" s="146"/>
      <c r="C12" s="118"/>
      <c r="D12" s="118"/>
      <c r="E12" s="118"/>
      <c r="F12" s="118"/>
      <c r="G12" s="118"/>
      <c r="H12" s="118"/>
      <c r="I12" s="120"/>
      <c r="J12" s="141"/>
      <c r="K12" s="119" t="s">
        <v>107</v>
      </c>
      <c r="L12" s="119"/>
      <c r="M12" s="119"/>
      <c r="N12" s="155">
        <f>SUM(N13)</f>
        <v>54000</v>
      </c>
      <c r="O12" s="266">
        <f>O13</f>
        <v>54540</v>
      </c>
      <c r="P12" s="165">
        <f>O12*1.01</f>
        <v>55085.4</v>
      </c>
      <c r="Q12" s="156">
        <f t="shared" ref="Q12:Q32" si="1">O12/N12*100</f>
        <v>101</v>
      </c>
      <c r="R12" s="134">
        <f t="shared" ref="R12:R32" si="2">P12/O12*100</f>
        <v>101</v>
      </c>
    </row>
    <row r="13" spans="1:18" x14ac:dyDescent="0.25">
      <c r="A13" s="86"/>
      <c r="B13" s="87"/>
      <c r="C13" s="71"/>
      <c r="D13" s="71"/>
      <c r="E13" s="71"/>
      <c r="F13" s="71"/>
      <c r="G13" s="71"/>
      <c r="H13" s="71"/>
      <c r="I13" s="88"/>
      <c r="J13" s="149" t="s">
        <v>7</v>
      </c>
      <c r="K13" s="64" t="s">
        <v>90</v>
      </c>
      <c r="L13" s="64"/>
      <c r="M13" s="64"/>
      <c r="N13" s="135">
        <f>N14+N22+N26+N32</f>
        <v>54000</v>
      </c>
      <c r="O13" s="182">
        <f>O14+O22+O26+O32</f>
        <v>54540</v>
      </c>
      <c r="P13" s="181">
        <f t="shared" ref="P13" si="3">O13*1.01</f>
        <v>55085.4</v>
      </c>
      <c r="Q13" s="157">
        <f t="shared" si="1"/>
        <v>101</v>
      </c>
      <c r="R13" s="136">
        <f t="shared" si="2"/>
        <v>101</v>
      </c>
    </row>
    <row r="14" spans="1:18" x14ac:dyDescent="0.25">
      <c r="A14" s="490" t="s">
        <v>116</v>
      </c>
      <c r="B14" s="505" t="s">
        <v>50</v>
      </c>
      <c r="C14" s="488"/>
      <c r="D14" s="488" t="s">
        <v>6</v>
      </c>
      <c r="E14" s="488" t="s">
        <v>14</v>
      </c>
      <c r="F14" s="488"/>
      <c r="G14" s="488" t="s">
        <v>191</v>
      </c>
      <c r="H14" s="488" t="s">
        <v>192</v>
      </c>
      <c r="I14" s="144"/>
      <c r="J14" s="490"/>
      <c r="K14" s="93" t="s">
        <v>48</v>
      </c>
      <c r="L14" s="93"/>
      <c r="M14" s="93"/>
      <c r="N14" s="495">
        <f>N16+N19</f>
        <v>27000</v>
      </c>
      <c r="O14" s="497">
        <f>O16+O19</f>
        <v>27270</v>
      </c>
      <c r="P14" s="499">
        <f>O14*1.01</f>
        <v>27542.7</v>
      </c>
      <c r="Q14" s="503">
        <f>O14/N14*100</f>
        <v>101</v>
      </c>
      <c r="R14" s="501">
        <f>P14/O14*100</f>
        <v>101</v>
      </c>
    </row>
    <row r="15" spans="1:18" x14ac:dyDescent="0.25">
      <c r="A15" s="491"/>
      <c r="B15" s="506"/>
      <c r="C15" s="489"/>
      <c r="D15" s="489"/>
      <c r="E15" s="489"/>
      <c r="F15" s="489"/>
      <c r="G15" s="489"/>
      <c r="H15" s="489"/>
      <c r="I15" s="158"/>
      <c r="J15" s="491"/>
      <c r="K15" s="94" t="s">
        <v>49</v>
      </c>
      <c r="L15" s="94"/>
      <c r="M15" s="94"/>
      <c r="N15" s="496"/>
      <c r="O15" s="498"/>
      <c r="P15" s="500"/>
      <c r="Q15" s="504"/>
      <c r="R15" s="502"/>
    </row>
    <row r="16" spans="1:18" x14ac:dyDescent="0.25">
      <c r="A16" s="83" t="s">
        <v>117</v>
      </c>
      <c r="B16" s="105" t="s">
        <v>50</v>
      </c>
      <c r="C16" s="98"/>
      <c r="D16" s="98" t="s">
        <v>6</v>
      </c>
      <c r="E16" s="98" t="s">
        <v>14</v>
      </c>
      <c r="F16" s="98"/>
      <c r="G16" s="98"/>
      <c r="H16" s="98"/>
      <c r="I16" s="85"/>
      <c r="J16" s="83" t="s">
        <v>47</v>
      </c>
      <c r="K16" s="84" t="s">
        <v>103</v>
      </c>
      <c r="L16" s="84"/>
      <c r="M16" s="84"/>
      <c r="N16" s="139">
        <f>SUM(N17)</f>
        <v>12000</v>
      </c>
      <c r="O16" s="140">
        <f t="shared" ref="O16:P16" si="4">N16*1.01</f>
        <v>12120</v>
      </c>
      <c r="P16" s="168">
        <f t="shared" si="4"/>
        <v>12241.2</v>
      </c>
      <c r="Q16" s="340">
        <f t="shared" si="1"/>
        <v>101</v>
      </c>
      <c r="R16" s="187">
        <f t="shared" si="2"/>
        <v>101</v>
      </c>
    </row>
    <row r="17" spans="1:18" ht="14.45" x14ac:dyDescent="0.3">
      <c r="A17" s="103" t="s">
        <v>117</v>
      </c>
      <c r="B17" s="106"/>
      <c r="C17" s="107"/>
      <c r="D17" s="107"/>
      <c r="E17" s="107"/>
      <c r="F17" s="107"/>
      <c r="G17" s="107"/>
      <c r="H17" s="107"/>
      <c r="I17" s="99"/>
      <c r="J17" s="148" t="s">
        <v>47</v>
      </c>
      <c r="K17" s="11">
        <v>3</v>
      </c>
      <c r="L17" s="11" t="s">
        <v>13</v>
      </c>
      <c r="M17" s="11"/>
      <c r="N17" s="151">
        <f>N18</f>
        <v>12000</v>
      </c>
      <c r="O17" s="111">
        <f>N17*1.01</f>
        <v>12120</v>
      </c>
      <c r="P17" s="166">
        <f t="shared" ref="P17" si="5">O17*1.01</f>
        <v>12241.2</v>
      </c>
      <c r="Q17" s="341">
        <f t="shared" si="1"/>
        <v>101</v>
      </c>
      <c r="R17" s="129">
        <f t="shared" si="2"/>
        <v>101</v>
      </c>
    </row>
    <row r="18" spans="1:18" ht="14.45" x14ac:dyDescent="0.3">
      <c r="A18" s="103" t="s">
        <v>117</v>
      </c>
      <c r="B18" s="65"/>
      <c r="C18" s="54"/>
      <c r="D18" s="54"/>
      <c r="E18" s="54"/>
      <c r="F18" s="54"/>
      <c r="G18" s="54"/>
      <c r="H18" s="54"/>
      <c r="I18" s="108"/>
      <c r="J18" s="148" t="s">
        <v>47</v>
      </c>
      <c r="K18" s="11">
        <v>32</v>
      </c>
      <c r="L18" s="11" t="s">
        <v>27</v>
      </c>
      <c r="M18" s="11"/>
      <c r="N18" s="123">
        <v>12000</v>
      </c>
      <c r="O18" s="111">
        <f>N18*1.01</f>
        <v>12120</v>
      </c>
      <c r="P18" s="166">
        <f>O18*1.01</f>
        <v>12241.2</v>
      </c>
      <c r="Q18" s="341">
        <f t="shared" si="1"/>
        <v>101</v>
      </c>
      <c r="R18" s="129">
        <f t="shared" si="2"/>
        <v>101</v>
      </c>
    </row>
    <row r="19" spans="1:18" ht="14.45" x14ac:dyDescent="0.3">
      <c r="A19" s="83" t="s">
        <v>118</v>
      </c>
      <c r="B19" s="105" t="s">
        <v>50</v>
      </c>
      <c r="C19" s="98"/>
      <c r="D19" s="98" t="s">
        <v>6</v>
      </c>
      <c r="E19" s="98"/>
      <c r="F19" s="98"/>
      <c r="G19" s="98" t="s">
        <v>191</v>
      </c>
      <c r="H19" s="98" t="s">
        <v>192</v>
      </c>
      <c r="I19" s="85"/>
      <c r="J19" s="83" t="s">
        <v>47</v>
      </c>
      <c r="K19" s="84" t="s">
        <v>104</v>
      </c>
      <c r="L19" s="84"/>
      <c r="M19" s="84"/>
      <c r="N19" s="139">
        <f>SUM(N20)</f>
        <v>15000</v>
      </c>
      <c r="O19" s="140">
        <f t="shared" ref="O19:P20" si="6">N19*1.01</f>
        <v>15150</v>
      </c>
      <c r="P19" s="168">
        <f t="shared" si="6"/>
        <v>15301.5</v>
      </c>
      <c r="Q19" s="340">
        <f t="shared" si="1"/>
        <v>101</v>
      </c>
      <c r="R19" s="187">
        <f t="shared" si="2"/>
        <v>101</v>
      </c>
    </row>
    <row r="20" spans="1:18" ht="14.45" x14ac:dyDescent="0.3">
      <c r="A20" s="103" t="s">
        <v>118</v>
      </c>
      <c r="B20" s="65"/>
      <c r="C20" s="54"/>
      <c r="D20" s="54"/>
      <c r="E20" s="54"/>
      <c r="F20" s="54"/>
      <c r="G20" s="54"/>
      <c r="H20" s="54"/>
      <c r="I20" s="108"/>
      <c r="J20" s="148" t="s">
        <v>47</v>
      </c>
      <c r="K20" s="11">
        <v>3</v>
      </c>
      <c r="L20" s="11" t="s">
        <v>13</v>
      </c>
      <c r="M20" s="11"/>
      <c r="N20" s="151">
        <f>SUM(N21)</f>
        <v>15000</v>
      </c>
      <c r="O20" s="111">
        <f>N20*1.01</f>
        <v>15150</v>
      </c>
      <c r="P20" s="166">
        <f t="shared" si="6"/>
        <v>15301.5</v>
      </c>
      <c r="Q20" s="341">
        <f t="shared" si="1"/>
        <v>101</v>
      </c>
      <c r="R20" s="129">
        <f t="shared" si="2"/>
        <v>101</v>
      </c>
    </row>
    <row r="21" spans="1:18" ht="14.45" x14ac:dyDescent="0.3">
      <c r="A21" s="103" t="s">
        <v>118</v>
      </c>
      <c r="B21" s="65"/>
      <c r="C21" s="54"/>
      <c r="D21" s="54"/>
      <c r="E21" s="54"/>
      <c r="F21" s="54"/>
      <c r="G21" s="54"/>
      <c r="H21" s="54"/>
      <c r="I21" s="108"/>
      <c r="J21" s="148" t="s">
        <v>47</v>
      </c>
      <c r="K21" s="11">
        <v>32</v>
      </c>
      <c r="L21" s="11" t="s">
        <v>27</v>
      </c>
      <c r="M21" s="11"/>
      <c r="N21" s="151">
        <v>15000</v>
      </c>
      <c r="O21" s="111">
        <f>N21*1.01</f>
        <v>15150</v>
      </c>
      <c r="P21" s="166">
        <f>O21*1.01</f>
        <v>15301.5</v>
      </c>
      <c r="Q21" s="341">
        <f t="shared" si="1"/>
        <v>101</v>
      </c>
      <c r="R21" s="129">
        <f t="shared" si="2"/>
        <v>101</v>
      </c>
    </row>
    <row r="22" spans="1:18" x14ac:dyDescent="0.25">
      <c r="A22" s="104" t="s">
        <v>119</v>
      </c>
      <c r="B22" s="145" t="s">
        <v>50</v>
      </c>
      <c r="C22" s="90"/>
      <c r="D22" s="90"/>
      <c r="E22" s="90"/>
      <c r="F22" s="90"/>
      <c r="G22" s="90"/>
      <c r="H22" s="90"/>
      <c r="I22" s="92"/>
      <c r="J22" s="104"/>
      <c r="K22" s="91" t="s">
        <v>200</v>
      </c>
      <c r="L22" s="91"/>
      <c r="M22" s="91"/>
      <c r="N22" s="159">
        <f>N23</f>
        <v>2000</v>
      </c>
      <c r="O22" s="138">
        <f t="shared" ref="O22:P24" si="7">N22*1.01</f>
        <v>2020</v>
      </c>
      <c r="P22" s="167">
        <f t="shared" si="7"/>
        <v>2040.2</v>
      </c>
      <c r="Q22" s="185">
        <f t="shared" si="1"/>
        <v>101</v>
      </c>
      <c r="R22" s="186">
        <f t="shared" si="2"/>
        <v>101</v>
      </c>
    </row>
    <row r="23" spans="1:18" x14ac:dyDescent="0.25">
      <c r="A23" s="83" t="s">
        <v>120</v>
      </c>
      <c r="B23" s="105" t="s">
        <v>50</v>
      </c>
      <c r="C23" s="98"/>
      <c r="D23" s="98"/>
      <c r="E23" s="98"/>
      <c r="F23" s="98"/>
      <c r="G23" s="98"/>
      <c r="H23" s="98"/>
      <c r="I23" s="85"/>
      <c r="J23" s="83" t="s">
        <v>47</v>
      </c>
      <c r="K23" s="84" t="s">
        <v>105</v>
      </c>
      <c r="L23" s="84" t="s">
        <v>51</v>
      </c>
      <c r="M23" s="84"/>
      <c r="N23" s="160">
        <f>SUM(N24)</f>
        <v>2000</v>
      </c>
      <c r="O23" s="161">
        <f>N23*1.01</f>
        <v>2020</v>
      </c>
      <c r="P23" s="168">
        <f t="shared" si="7"/>
        <v>2040.2</v>
      </c>
      <c r="Q23" s="340">
        <f t="shared" si="1"/>
        <v>101</v>
      </c>
      <c r="R23" s="187">
        <f t="shared" si="2"/>
        <v>101</v>
      </c>
    </row>
    <row r="24" spans="1:18" ht="14.45" x14ac:dyDescent="0.3">
      <c r="A24" s="103" t="s">
        <v>120</v>
      </c>
      <c r="B24" s="65"/>
      <c r="C24" s="54"/>
      <c r="D24" s="54"/>
      <c r="E24" s="54"/>
      <c r="F24" s="54"/>
      <c r="G24" s="54"/>
      <c r="H24" s="54"/>
      <c r="I24" s="108"/>
      <c r="J24" s="148" t="s">
        <v>47</v>
      </c>
      <c r="K24" s="11">
        <v>3</v>
      </c>
      <c r="L24" s="11" t="s">
        <v>13</v>
      </c>
      <c r="M24" s="11"/>
      <c r="N24" s="123">
        <f>N25</f>
        <v>2000</v>
      </c>
      <c r="O24" s="112">
        <f>N24*1.01</f>
        <v>2020</v>
      </c>
      <c r="P24" s="166">
        <f t="shared" si="7"/>
        <v>2040.2</v>
      </c>
      <c r="Q24" s="341">
        <f t="shared" si="1"/>
        <v>101</v>
      </c>
      <c r="R24" s="129">
        <f t="shared" si="2"/>
        <v>101</v>
      </c>
    </row>
    <row r="25" spans="1:18" ht="14.45" x14ac:dyDescent="0.3">
      <c r="A25" s="103" t="s">
        <v>120</v>
      </c>
      <c r="B25" s="65"/>
      <c r="C25" s="54"/>
      <c r="D25" s="54"/>
      <c r="E25" s="54"/>
      <c r="F25" s="54"/>
      <c r="G25" s="54"/>
      <c r="H25" s="54"/>
      <c r="I25" s="108"/>
      <c r="J25" s="148" t="s">
        <v>47</v>
      </c>
      <c r="K25" s="11">
        <v>38</v>
      </c>
      <c r="L25" s="11" t="s">
        <v>30</v>
      </c>
      <c r="M25" s="11"/>
      <c r="N25" s="123">
        <v>2000</v>
      </c>
      <c r="O25" s="112">
        <f>N25*1.01</f>
        <v>2020</v>
      </c>
      <c r="P25" s="166">
        <f>O25*1.01</f>
        <v>2040.2</v>
      </c>
      <c r="Q25" s="341">
        <f t="shared" si="1"/>
        <v>101</v>
      </c>
      <c r="R25" s="129">
        <f t="shared" si="2"/>
        <v>101</v>
      </c>
    </row>
    <row r="26" spans="1:18" x14ac:dyDescent="0.25">
      <c r="A26" s="104" t="s">
        <v>121</v>
      </c>
      <c r="B26" s="145" t="s">
        <v>50</v>
      </c>
      <c r="C26" s="90"/>
      <c r="D26" s="90"/>
      <c r="E26" s="90"/>
      <c r="F26" s="90"/>
      <c r="G26" s="90"/>
      <c r="H26" s="90"/>
      <c r="I26" s="92"/>
      <c r="J26" s="104"/>
      <c r="K26" s="91" t="s">
        <v>201</v>
      </c>
      <c r="L26" s="91"/>
      <c r="M26" s="91"/>
      <c r="N26" s="159">
        <f>N27</f>
        <v>15000</v>
      </c>
      <c r="O26" s="177">
        <f>O27</f>
        <v>15150</v>
      </c>
      <c r="P26" s="167">
        <f t="shared" ref="P26" si="8">O26*1.01</f>
        <v>15301.5</v>
      </c>
      <c r="Q26" s="185">
        <f t="shared" si="1"/>
        <v>101</v>
      </c>
      <c r="R26" s="186">
        <f t="shared" si="2"/>
        <v>101</v>
      </c>
    </row>
    <row r="27" spans="1:18" ht="14.45" x14ac:dyDescent="0.3">
      <c r="A27" s="83" t="s">
        <v>122</v>
      </c>
      <c r="B27" s="105" t="s">
        <v>50</v>
      </c>
      <c r="C27" s="98"/>
      <c r="D27" s="98"/>
      <c r="E27" s="98"/>
      <c r="F27" s="98"/>
      <c r="G27" s="98"/>
      <c r="H27" s="98"/>
      <c r="I27" s="85"/>
      <c r="J27" s="83" t="s">
        <v>47</v>
      </c>
      <c r="K27" s="84" t="s">
        <v>105</v>
      </c>
      <c r="L27" s="84" t="s">
        <v>52</v>
      </c>
      <c r="M27" s="84"/>
      <c r="N27" s="160">
        <f>SUM(N28)</f>
        <v>15000</v>
      </c>
      <c r="O27" s="161">
        <f t="shared" ref="O27" si="9">N27*1.01</f>
        <v>15150</v>
      </c>
      <c r="P27" s="168">
        <f t="shared" ref="P27:P28" si="10">O27*1.01</f>
        <v>15301.5</v>
      </c>
      <c r="Q27" s="340">
        <f t="shared" ref="Q27:Q29" si="11">O27/N27*100</f>
        <v>101</v>
      </c>
      <c r="R27" s="187">
        <f t="shared" ref="R27:R28" si="12">P27/O27*100</f>
        <v>101</v>
      </c>
    </row>
    <row r="28" spans="1:18" ht="14.45" x14ac:dyDescent="0.3">
      <c r="A28" s="365" t="s">
        <v>122</v>
      </c>
      <c r="B28" s="54"/>
      <c r="C28" s="54"/>
      <c r="D28" s="54"/>
      <c r="E28" s="54"/>
      <c r="F28" s="54"/>
      <c r="G28" s="54"/>
      <c r="H28" s="54"/>
      <c r="I28" s="108"/>
      <c r="J28" s="148" t="s">
        <v>47</v>
      </c>
      <c r="K28" s="11" t="s">
        <v>6</v>
      </c>
      <c r="L28" s="485" t="s">
        <v>13</v>
      </c>
      <c r="M28" s="467"/>
      <c r="N28" s="112">
        <f>SUM(N29:N31)</f>
        <v>15000</v>
      </c>
      <c r="O28" s="112">
        <f>O29+O31+O30</f>
        <v>15150</v>
      </c>
      <c r="P28" s="166">
        <f t="shared" si="10"/>
        <v>15301.5</v>
      </c>
      <c r="Q28" s="341">
        <f t="shared" si="11"/>
        <v>101</v>
      </c>
      <c r="R28" s="129">
        <f t="shared" si="12"/>
        <v>101</v>
      </c>
    </row>
    <row r="29" spans="1:18" ht="14.45" x14ac:dyDescent="0.3">
      <c r="A29" s="103" t="s">
        <v>122</v>
      </c>
      <c r="B29" s="54"/>
      <c r="C29" s="54"/>
      <c r="D29" s="54"/>
      <c r="E29" s="54"/>
      <c r="F29" s="54"/>
      <c r="G29" s="54"/>
      <c r="H29" s="54"/>
      <c r="I29" s="11"/>
      <c r="J29" s="148" t="s">
        <v>47</v>
      </c>
      <c r="K29" s="11" t="s">
        <v>53</v>
      </c>
      <c r="L29" s="485" t="s">
        <v>27</v>
      </c>
      <c r="M29" s="485"/>
      <c r="N29" s="123">
        <v>4700</v>
      </c>
      <c r="O29" s="112">
        <f t="shared" ref="O29:P31" si="13">N29*1.01</f>
        <v>4747</v>
      </c>
      <c r="P29" s="166">
        <f t="shared" si="13"/>
        <v>4794.47</v>
      </c>
      <c r="Q29" s="344">
        <f t="shared" si="11"/>
        <v>101</v>
      </c>
      <c r="R29" s="129">
        <f>P29/O29*100</f>
        <v>101</v>
      </c>
    </row>
    <row r="30" spans="1:18" ht="14.45" x14ac:dyDescent="0.3">
      <c r="A30" s="103" t="s">
        <v>122</v>
      </c>
      <c r="B30" s="54"/>
      <c r="C30" s="54"/>
      <c r="D30" s="54"/>
      <c r="E30" s="54"/>
      <c r="F30" s="54"/>
      <c r="G30" s="54"/>
      <c r="H30" s="54"/>
      <c r="I30" s="11"/>
      <c r="J30" s="148" t="s">
        <v>47</v>
      </c>
      <c r="K30" s="11" t="s">
        <v>256</v>
      </c>
      <c r="L30" s="403" t="s">
        <v>28</v>
      </c>
      <c r="M30" s="403"/>
      <c r="N30" s="123">
        <v>300</v>
      </c>
      <c r="O30" s="112">
        <f t="shared" si="13"/>
        <v>303</v>
      </c>
      <c r="P30" s="166">
        <f t="shared" si="13"/>
        <v>306.03000000000003</v>
      </c>
      <c r="Q30" s="344">
        <v>101</v>
      </c>
      <c r="R30" s="129">
        <v>101</v>
      </c>
    </row>
    <row r="31" spans="1:18" ht="14.45" x14ac:dyDescent="0.3">
      <c r="A31" s="103" t="s">
        <v>122</v>
      </c>
      <c r="B31" s="54"/>
      <c r="C31" s="54"/>
      <c r="D31" s="54"/>
      <c r="E31" s="54"/>
      <c r="F31" s="54"/>
      <c r="G31" s="54"/>
      <c r="H31" s="54"/>
      <c r="I31" s="11"/>
      <c r="J31" s="148" t="s">
        <v>47</v>
      </c>
      <c r="K31" s="11" t="s">
        <v>58</v>
      </c>
      <c r="L31" s="485" t="s">
        <v>54</v>
      </c>
      <c r="M31" s="485"/>
      <c r="N31" s="123">
        <v>10000</v>
      </c>
      <c r="O31" s="112">
        <f t="shared" si="13"/>
        <v>10100</v>
      </c>
      <c r="P31" s="124">
        <f t="shared" si="13"/>
        <v>10201</v>
      </c>
      <c r="Q31" s="344">
        <f t="shared" ref="Q31" si="14">O31/N31*100</f>
        <v>101</v>
      </c>
      <c r="R31" s="345">
        <f t="shared" ref="R31" si="15">P31/O31*100</f>
        <v>101</v>
      </c>
    </row>
    <row r="32" spans="1:18" x14ac:dyDescent="0.25">
      <c r="A32" s="104" t="s">
        <v>123</v>
      </c>
      <c r="B32" s="145" t="s">
        <v>50</v>
      </c>
      <c r="C32" s="90"/>
      <c r="D32" s="90"/>
      <c r="E32" s="90"/>
      <c r="F32" s="90"/>
      <c r="G32" s="90"/>
      <c r="H32" s="90"/>
      <c r="I32" s="92"/>
      <c r="J32" s="104"/>
      <c r="K32" s="91" t="s">
        <v>202</v>
      </c>
      <c r="L32" s="91"/>
      <c r="M32" s="91"/>
      <c r="N32" s="159">
        <f>N33</f>
        <v>10000</v>
      </c>
      <c r="O32" s="177">
        <f t="shared" ref="O32:P32" si="16">N32*1.01</f>
        <v>10100</v>
      </c>
      <c r="P32" s="178">
        <f t="shared" si="16"/>
        <v>10201</v>
      </c>
      <c r="Q32" s="185">
        <f t="shared" si="1"/>
        <v>101</v>
      </c>
      <c r="R32" s="186">
        <f t="shared" si="2"/>
        <v>101</v>
      </c>
    </row>
    <row r="33" spans="1:18" ht="14.45" x14ac:dyDescent="0.3">
      <c r="A33" s="83" t="s">
        <v>124</v>
      </c>
      <c r="B33" s="105" t="s">
        <v>50</v>
      </c>
      <c r="C33" s="98"/>
      <c r="D33" s="98"/>
      <c r="E33" s="98"/>
      <c r="F33" s="98"/>
      <c r="G33" s="98"/>
      <c r="H33" s="98"/>
      <c r="I33" s="85"/>
      <c r="J33" s="83" t="s">
        <v>47</v>
      </c>
      <c r="K33" s="84" t="s">
        <v>105</v>
      </c>
      <c r="L33" s="84" t="s">
        <v>55</v>
      </c>
      <c r="M33" s="84"/>
      <c r="N33" s="160">
        <f>SUM(N34)</f>
        <v>10000</v>
      </c>
      <c r="O33" s="161">
        <f t="shared" ref="O33:P33" si="17">N33*1.01</f>
        <v>10100</v>
      </c>
      <c r="P33" s="170">
        <f t="shared" si="17"/>
        <v>10201</v>
      </c>
      <c r="Q33" s="340">
        <f t="shared" ref="Q33:Q35" si="18">O33/N33*100</f>
        <v>101</v>
      </c>
      <c r="R33" s="187">
        <f t="shared" ref="R33:R35" si="19">P33/O33*100</f>
        <v>101</v>
      </c>
    </row>
    <row r="34" spans="1:18" ht="14.45" x14ac:dyDescent="0.3">
      <c r="A34" s="103" t="s">
        <v>124</v>
      </c>
      <c r="B34" s="65"/>
      <c r="C34" s="54"/>
      <c r="D34" s="54"/>
      <c r="E34" s="54"/>
      <c r="F34" s="54"/>
      <c r="G34" s="54"/>
      <c r="H34" s="54"/>
      <c r="I34" s="108"/>
      <c r="J34" s="148" t="s">
        <v>47</v>
      </c>
      <c r="K34" s="11" t="s">
        <v>6</v>
      </c>
      <c r="L34" s="485" t="s">
        <v>13</v>
      </c>
      <c r="M34" s="485"/>
      <c r="N34" s="123">
        <v>10000</v>
      </c>
      <c r="O34" s="112">
        <f t="shared" ref="O34:P34" si="20">N34*1.01</f>
        <v>10100</v>
      </c>
      <c r="P34" s="124">
        <f t="shared" si="20"/>
        <v>10201</v>
      </c>
      <c r="Q34" s="341">
        <f t="shared" si="18"/>
        <v>101</v>
      </c>
      <c r="R34" s="129">
        <f t="shared" si="19"/>
        <v>101</v>
      </c>
    </row>
    <row r="35" spans="1:18" ht="14.45" x14ac:dyDescent="0.3">
      <c r="A35" s="103" t="s">
        <v>124</v>
      </c>
      <c r="B35" s="65"/>
      <c r="C35" s="54"/>
      <c r="D35" s="54"/>
      <c r="E35" s="54"/>
      <c r="F35" s="54"/>
      <c r="G35" s="54"/>
      <c r="H35" s="54"/>
      <c r="I35" s="108"/>
      <c r="J35" s="148" t="s">
        <v>47</v>
      </c>
      <c r="K35" s="11" t="s">
        <v>58</v>
      </c>
      <c r="L35" s="485" t="s">
        <v>54</v>
      </c>
      <c r="M35" s="485"/>
      <c r="N35" s="123">
        <v>10000</v>
      </c>
      <c r="O35" s="112">
        <f>N35*1.01</f>
        <v>10100</v>
      </c>
      <c r="P35" s="124">
        <f>O35*1.01</f>
        <v>10201</v>
      </c>
      <c r="Q35" s="341">
        <f t="shared" si="18"/>
        <v>101</v>
      </c>
      <c r="R35" s="129">
        <f t="shared" si="19"/>
        <v>101</v>
      </c>
    </row>
    <row r="36" spans="1:18" x14ac:dyDescent="0.25">
      <c r="A36" s="113"/>
      <c r="B36" s="114"/>
      <c r="C36" s="115"/>
      <c r="D36" s="115"/>
      <c r="E36" s="115"/>
      <c r="F36" s="115"/>
      <c r="G36" s="115"/>
      <c r="H36" s="115"/>
      <c r="I36" s="117"/>
      <c r="J36" s="113"/>
      <c r="K36" s="116" t="s">
        <v>108</v>
      </c>
      <c r="L36" s="116"/>
      <c r="M36" s="116"/>
      <c r="N36" s="132">
        <f>N37+N65+N80+N105+N126+N147+N159</f>
        <v>940000</v>
      </c>
      <c r="O36" s="425">
        <f>O37+O65+O80+O105+O126+O147+O159</f>
        <v>949400</v>
      </c>
      <c r="P36" s="426">
        <f t="shared" ref="P36" si="21">P37+P65+P80+P105+P126+P147+P159</f>
        <v>958894</v>
      </c>
      <c r="Q36" s="348">
        <f>O36/N36*100</f>
        <v>101</v>
      </c>
      <c r="R36" s="349">
        <f>P36/O36*100</f>
        <v>101</v>
      </c>
    </row>
    <row r="37" spans="1:18" x14ac:dyDescent="0.25">
      <c r="A37" s="141"/>
      <c r="B37" s="146"/>
      <c r="C37" s="118"/>
      <c r="D37" s="118"/>
      <c r="E37" s="118"/>
      <c r="F37" s="118"/>
      <c r="G37" s="118"/>
      <c r="H37" s="118"/>
      <c r="I37" s="120"/>
      <c r="J37" s="141"/>
      <c r="K37" s="119" t="s">
        <v>109</v>
      </c>
      <c r="L37" s="119"/>
      <c r="M37" s="119"/>
      <c r="N37" s="410">
        <f t="shared" ref="N37" si="22">SUM(N38)</f>
        <v>262200</v>
      </c>
      <c r="O37" s="424">
        <f>N37*1.01</f>
        <v>264822</v>
      </c>
      <c r="P37" s="412">
        <f t="shared" ref="P37:P41" si="23">O37*1.01</f>
        <v>267470.22000000003</v>
      </c>
      <c r="Q37" s="350">
        <f t="shared" ref="Q37:Q45" si="24">O37/N37*100</f>
        <v>101</v>
      </c>
      <c r="R37" s="351">
        <f t="shared" ref="R37:R45" si="25">P37/O37*100</f>
        <v>101</v>
      </c>
    </row>
    <row r="38" spans="1:18" x14ac:dyDescent="0.25">
      <c r="A38" s="142"/>
      <c r="B38" s="147"/>
      <c r="C38" s="70"/>
      <c r="D38" s="70"/>
      <c r="E38" s="70"/>
      <c r="F38" s="70"/>
      <c r="G38" s="70"/>
      <c r="H38" s="70"/>
      <c r="I38" s="131"/>
      <c r="J38" s="89" t="s">
        <v>7</v>
      </c>
      <c r="K38" s="63" t="s">
        <v>91</v>
      </c>
      <c r="L38" s="63"/>
      <c r="M38" s="63"/>
      <c r="N38" s="330">
        <f>SUM(N39)</f>
        <v>262200</v>
      </c>
      <c r="O38" s="331">
        <f>O39</f>
        <v>264822</v>
      </c>
      <c r="P38" s="332">
        <f t="shared" si="23"/>
        <v>267470.22000000003</v>
      </c>
      <c r="Q38" s="352">
        <f t="shared" si="24"/>
        <v>101</v>
      </c>
      <c r="R38" s="353">
        <f t="shared" si="25"/>
        <v>101</v>
      </c>
    </row>
    <row r="39" spans="1:18" ht="14.45" x14ac:dyDescent="0.3">
      <c r="A39" s="104" t="s">
        <v>125</v>
      </c>
      <c r="B39" s="145" t="s">
        <v>50</v>
      </c>
      <c r="C39" s="90"/>
      <c r="D39" s="90" t="s">
        <v>6</v>
      </c>
      <c r="E39" s="90" t="s">
        <v>14</v>
      </c>
      <c r="F39" s="90" t="s">
        <v>190</v>
      </c>
      <c r="G39" s="90"/>
      <c r="H39" s="90" t="s">
        <v>192</v>
      </c>
      <c r="I39" s="92"/>
      <c r="J39" s="104"/>
      <c r="K39" s="91" t="s">
        <v>57</v>
      </c>
      <c r="L39" s="91"/>
      <c r="M39" s="91"/>
      <c r="N39" s="137">
        <f>N40+N47+N50+N56+N53+N59+N62</f>
        <v>262200</v>
      </c>
      <c r="O39" s="138">
        <f>O40+O47+O50+O56+O53+O59+O62</f>
        <v>264822</v>
      </c>
      <c r="P39" s="423">
        <f t="shared" si="23"/>
        <v>267470.22000000003</v>
      </c>
      <c r="Q39" s="354">
        <f t="shared" si="24"/>
        <v>101</v>
      </c>
      <c r="R39" s="355">
        <f t="shared" si="25"/>
        <v>101</v>
      </c>
    </row>
    <row r="40" spans="1:18" x14ac:dyDescent="0.25">
      <c r="A40" s="83" t="s">
        <v>163</v>
      </c>
      <c r="B40" s="105" t="s">
        <v>50</v>
      </c>
      <c r="C40" s="98"/>
      <c r="D40" s="98" t="s">
        <v>6</v>
      </c>
      <c r="E40" s="98" t="s">
        <v>14</v>
      </c>
      <c r="F40" s="98"/>
      <c r="G40" s="98"/>
      <c r="H40" s="98"/>
      <c r="I40" s="85"/>
      <c r="J40" s="83" t="s">
        <v>56</v>
      </c>
      <c r="K40" s="84" t="s">
        <v>150</v>
      </c>
      <c r="L40" s="84"/>
      <c r="M40" s="84"/>
      <c r="N40" s="333">
        <f>SUM(N41)</f>
        <v>228700</v>
      </c>
      <c r="O40" s="334">
        <f>O41</f>
        <v>230987</v>
      </c>
      <c r="P40" s="335">
        <f t="shared" si="23"/>
        <v>233296.87</v>
      </c>
      <c r="Q40" s="356">
        <f t="shared" si="24"/>
        <v>101</v>
      </c>
      <c r="R40" s="187">
        <f t="shared" si="25"/>
        <v>101</v>
      </c>
    </row>
    <row r="41" spans="1:18" ht="14.45" x14ac:dyDescent="0.3">
      <c r="A41" s="102" t="s">
        <v>163</v>
      </c>
      <c r="B41" s="107"/>
      <c r="C41" s="107"/>
      <c r="D41" s="107"/>
      <c r="E41" s="107"/>
      <c r="F41" s="107"/>
      <c r="G41" s="107"/>
      <c r="H41" s="107"/>
      <c r="I41" s="110"/>
      <c r="J41" s="100" t="s">
        <v>56</v>
      </c>
      <c r="K41" s="110">
        <v>3</v>
      </c>
      <c r="L41" s="110" t="s">
        <v>13</v>
      </c>
      <c r="M41" s="110"/>
      <c r="N41" s="201">
        <f>SUM(N42:N46)</f>
        <v>228700</v>
      </c>
      <c r="O41" s="189">
        <f>O42+O43+O44+O46+O45</f>
        <v>230987</v>
      </c>
      <c r="P41" s="190">
        <f t="shared" si="23"/>
        <v>233296.87</v>
      </c>
      <c r="Q41" s="357">
        <f t="shared" si="24"/>
        <v>101</v>
      </c>
      <c r="R41" s="358">
        <f t="shared" si="25"/>
        <v>101</v>
      </c>
    </row>
    <row r="42" spans="1:18" ht="14.45" x14ac:dyDescent="0.3">
      <c r="A42" s="103" t="s">
        <v>163</v>
      </c>
      <c r="B42" s="54"/>
      <c r="C42" s="54"/>
      <c r="D42" s="54"/>
      <c r="E42" s="54"/>
      <c r="F42" s="54"/>
      <c r="G42" s="54"/>
      <c r="H42" s="54"/>
      <c r="I42" s="11"/>
      <c r="J42" s="148" t="s">
        <v>56</v>
      </c>
      <c r="K42" s="11">
        <v>31</v>
      </c>
      <c r="L42" s="11" t="s">
        <v>26</v>
      </c>
      <c r="M42" s="11"/>
      <c r="N42" s="151">
        <v>120000</v>
      </c>
      <c r="O42" s="111">
        <f>N42*1.01</f>
        <v>121200</v>
      </c>
      <c r="P42" s="169">
        <f>O42*1.01</f>
        <v>122412</v>
      </c>
      <c r="Q42" s="359">
        <f t="shared" si="24"/>
        <v>101</v>
      </c>
      <c r="R42" s="360">
        <f t="shared" si="25"/>
        <v>101</v>
      </c>
    </row>
    <row r="43" spans="1:18" ht="14.45" x14ac:dyDescent="0.3">
      <c r="A43" s="103" t="s">
        <v>163</v>
      </c>
      <c r="B43" s="54"/>
      <c r="C43" s="54"/>
      <c r="D43" s="54"/>
      <c r="E43" s="54"/>
      <c r="F43" s="54"/>
      <c r="G43" s="54"/>
      <c r="H43" s="54"/>
      <c r="I43" s="11"/>
      <c r="J43" s="148" t="s">
        <v>56</v>
      </c>
      <c r="K43" s="11">
        <v>32</v>
      </c>
      <c r="L43" s="11" t="s">
        <v>27</v>
      </c>
      <c r="M43" s="11"/>
      <c r="N43" s="151">
        <v>95000</v>
      </c>
      <c r="O43" s="111">
        <f t="shared" ref="O43:O49" si="26">N43*1.01</f>
        <v>95950</v>
      </c>
      <c r="P43" s="169">
        <f t="shared" ref="P43:P46" si="27">O43*1.01</f>
        <v>96909.5</v>
      </c>
      <c r="Q43" s="359">
        <f t="shared" si="24"/>
        <v>101</v>
      </c>
      <c r="R43" s="360">
        <f t="shared" si="25"/>
        <v>101</v>
      </c>
    </row>
    <row r="44" spans="1:18" ht="14.45" x14ac:dyDescent="0.3">
      <c r="A44" s="103" t="s">
        <v>163</v>
      </c>
      <c r="B44" s="54"/>
      <c r="C44" s="54"/>
      <c r="D44" s="54"/>
      <c r="E44" s="54"/>
      <c r="F44" s="54"/>
      <c r="G44" s="54"/>
      <c r="H44" s="54"/>
      <c r="I44" s="11"/>
      <c r="J44" s="148" t="s">
        <v>56</v>
      </c>
      <c r="K44" s="11">
        <v>34</v>
      </c>
      <c r="L44" s="11" t="s">
        <v>28</v>
      </c>
      <c r="M44" s="11"/>
      <c r="N44" s="151">
        <v>1700</v>
      </c>
      <c r="O44" s="111">
        <f t="shared" si="26"/>
        <v>1717</v>
      </c>
      <c r="P44" s="169">
        <f t="shared" si="27"/>
        <v>1734.17</v>
      </c>
      <c r="Q44" s="359">
        <f t="shared" si="24"/>
        <v>101</v>
      </c>
      <c r="R44" s="361">
        <f t="shared" si="25"/>
        <v>101</v>
      </c>
    </row>
    <row r="45" spans="1:18" ht="14.45" x14ac:dyDescent="0.3">
      <c r="A45" s="365" t="s">
        <v>163</v>
      </c>
      <c r="B45" s="65"/>
      <c r="C45" s="54"/>
      <c r="D45" s="54"/>
      <c r="E45" s="54"/>
      <c r="F45" s="54"/>
      <c r="G45" s="54"/>
      <c r="H45" s="54"/>
      <c r="I45" s="108"/>
      <c r="J45" s="148" t="s">
        <v>56</v>
      </c>
      <c r="K45" s="11" t="s">
        <v>82</v>
      </c>
      <c r="L45" s="485" t="s">
        <v>83</v>
      </c>
      <c r="M45" s="467"/>
      <c r="N45" s="112">
        <v>10000</v>
      </c>
      <c r="O45" s="111">
        <f t="shared" si="26"/>
        <v>10100</v>
      </c>
      <c r="P45" s="169">
        <f t="shared" ref="P45" si="28">O45*1.01</f>
        <v>10201</v>
      </c>
      <c r="Q45" s="359">
        <f t="shared" si="24"/>
        <v>101</v>
      </c>
      <c r="R45" s="361">
        <f t="shared" si="25"/>
        <v>101</v>
      </c>
    </row>
    <row r="46" spans="1:18" ht="14.45" x14ac:dyDescent="0.3">
      <c r="A46" s="365" t="s">
        <v>163</v>
      </c>
      <c r="B46" s="65"/>
      <c r="C46" s="54"/>
      <c r="D46" s="54"/>
      <c r="E46" s="54"/>
      <c r="F46" s="54"/>
      <c r="G46" s="54"/>
      <c r="H46" s="54"/>
      <c r="I46" s="108"/>
      <c r="J46" s="148" t="s">
        <v>56</v>
      </c>
      <c r="K46" s="11" t="s">
        <v>58</v>
      </c>
      <c r="L46" s="485" t="s">
        <v>54</v>
      </c>
      <c r="M46" s="467"/>
      <c r="N46" s="112">
        <v>2000</v>
      </c>
      <c r="O46" s="111">
        <f t="shared" si="26"/>
        <v>2020</v>
      </c>
      <c r="P46" s="169">
        <f t="shared" si="27"/>
        <v>2040.2</v>
      </c>
      <c r="Q46" s="359">
        <f>O46/N46*100</f>
        <v>101</v>
      </c>
      <c r="R46" s="360">
        <f>P46/O46*100</f>
        <v>101</v>
      </c>
    </row>
    <row r="47" spans="1:18" x14ac:dyDescent="0.25">
      <c r="A47" s="83" t="s">
        <v>164</v>
      </c>
      <c r="B47" s="105" t="s">
        <v>50</v>
      </c>
      <c r="C47" s="98"/>
      <c r="D47" s="98" t="s">
        <v>6</v>
      </c>
      <c r="E47" s="98" t="s">
        <v>14</v>
      </c>
      <c r="F47" s="98"/>
      <c r="G47" s="98"/>
      <c r="H47" s="98" t="s">
        <v>192</v>
      </c>
      <c r="I47" s="85"/>
      <c r="J47" s="83" t="s">
        <v>56</v>
      </c>
      <c r="K47" s="84" t="s">
        <v>151</v>
      </c>
      <c r="L47" s="84"/>
      <c r="M47" s="84"/>
      <c r="N47" s="160">
        <f>N48</f>
        <v>10000</v>
      </c>
      <c r="O47" s="161">
        <f t="shared" si="26"/>
        <v>10100</v>
      </c>
      <c r="P47" s="170">
        <f t="shared" ref="P47:P48" si="29">O47*1.01</f>
        <v>10201</v>
      </c>
      <c r="Q47" s="287">
        <f t="shared" ref="Q47:R49" si="30">O47/N47*100</f>
        <v>101</v>
      </c>
      <c r="R47" s="187">
        <f t="shared" si="30"/>
        <v>101</v>
      </c>
    </row>
    <row r="48" spans="1:18" ht="14.45" x14ac:dyDescent="0.3">
      <c r="A48" s="103" t="s">
        <v>164</v>
      </c>
      <c r="B48" s="65"/>
      <c r="C48" s="54"/>
      <c r="D48" s="54"/>
      <c r="E48" s="54"/>
      <c r="F48" s="54"/>
      <c r="G48" s="54"/>
      <c r="H48" s="54"/>
      <c r="I48" s="108"/>
      <c r="J48" s="148" t="s">
        <v>56</v>
      </c>
      <c r="K48" s="329" t="s">
        <v>6</v>
      </c>
      <c r="L48" s="11" t="s">
        <v>13</v>
      </c>
      <c r="M48" s="11"/>
      <c r="N48" s="123">
        <f>N49</f>
        <v>10000</v>
      </c>
      <c r="O48" s="112">
        <f t="shared" si="26"/>
        <v>10100</v>
      </c>
      <c r="P48" s="124">
        <f t="shared" si="29"/>
        <v>10201</v>
      </c>
      <c r="Q48" s="363">
        <f t="shared" si="30"/>
        <v>101</v>
      </c>
      <c r="R48" s="129">
        <f t="shared" si="30"/>
        <v>101</v>
      </c>
    </row>
    <row r="49" spans="1:18" ht="14.45" x14ac:dyDescent="0.3">
      <c r="A49" s="103" t="s">
        <v>164</v>
      </c>
      <c r="B49" s="65"/>
      <c r="C49" s="54"/>
      <c r="D49" s="54"/>
      <c r="E49" s="54"/>
      <c r="F49" s="54"/>
      <c r="G49" s="54"/>
      <c r="H49" s="54"/>
      <c r="I49" s="108"/>
      <c r="J49" s="148" t="s">
        <v>56</v>
      </c>
      <c r="K49" s="329" t="s">
        <v>53</v>
      </c>
      <c r="L49" s="11" t="s">
        <v>27</v>
      </c>
      <c r="M49" s="11"/>
      <c r="N49" s="123">
        <v>10000</v>
      </c>
      <c r="O49" s="112">
        <f t="shared" si="26"/>
        <v>10100</v>
      </c>
      <c r="P49" s="124">
        <f>O49*1.01</f>
        <v>10201</v>
      </c>
      <c r="Q49" s="363">
        <f t="shared" si="30"/>
        <v>101</v>
      </c>
      <c r="R49" s="129">
        <f t="shared" si="30"/>
        <v>101</v>
      </c>
    </row>
    <row r="50" spans="1:18" x14ac:dyDescent="0.25">
      <c r="A50" s="83" t="s">
        <v>222</v>
      </c>
      <c r="B50" s="105" t="s">
        <v>50</v>
      </c>
      <c r="C50" s="98"/>
      <c r="D50" s="98"/>
      <c r="E50" s="98"/>
      <c r="F50" s="98"/>
      <c r="G50" s="98"/>
      <c r="H50" s="98" t="s">
        <v>192</v>
      </c>
      <c r="I50" s="85"/>
      <c r="J50" s="83" t="s">
        <v>56</v>
      </c>
      <c r="K50" s="84" t="s">
        <v>218</v>
      </c>
      <c r="L50" s="84"/>
      <c r="M50" s="84"/>
      <c r="N50" s="160">
        <f>N51</f>
        <v>2000</v>
      </c>
      <c r="O50" s="161">
        <f t="shared" ref="O50:O64" si="31">N50*1.01</f>
        <v>2020</v>
      </c>
      <c r="P50" s="170">
        <f t="shared" ref="P50:P52" si="32">O50*1.01</f>
        <v>2040.2</v>
      </c>
      <c r="Q50" s="287">
        <f>O50/N50*100</f>
        <v>101</v>
      </c>
      <c r="R50" s="187">
        <f>P50/O50*100</f>
        <v>101</v>
      </c>
    </row>
    <row r="51" spans="1:18" ht="14.45" x14ac:dyDescent="0.3">
      <c r="A51" s="103" t="s">
        <v>222</v>
      </c>
      <c r="B51" s="65"/>
      <c r="C51" s="54"/>
      <c r="D51" s="54"/>
      <c r="E51" s="54"/>
      <c r="F51" s="54"/>
      <c r="G51" s="54"/>
      <c r="H51" s="54"/>
      <c r="I51" s="108"/>
      <c r="J51" s="148" t="s">
        <v>56</v>
      </c>
      <c r="K51" s="329" t="s">
        <v>14</v>
      </c>
      <c r="L51" s="11" t="s">
        <v>15</v>
      </c>
      <c r="M51" s="11"/>
      <c r="N51" s="123">
        <f>N52</f>
        <v>2000</v>
      </c>
      <c r="O51" s="112">
        <f t="shared" si="31"/>
        <v>2020</v>
      </c>
      <c r="P51" s="124">
        <f t="shared" si="32"/>
        <v>2040.2</v>
      </c>
      <c r="Q51" s="288">
        <f t="shared" ref="Q51:Q52" si="33">O51/N51*100</f>
        <v>101</v>
      </c>
      <c r="R51" s="129">
        <f t="shared" ref="R51:R52" si="34">P51/O51*100</f>
        <v>101</v>
      </c>
    </row>
    <row r="52" spans="1:18" ht="14.45" x14ac:dyDescent="0.3">
      <c r="A52" s="103" t="s">
        <v>222</v>
      </c>
      <c r="B52" s="65"/>
      <c r="C52" s="54"/>
      <c r="D52" s="54"/>
      <c r="E52" s="54"/>
      <c r="F52" s="54"/>
      <c r="G52" s="54"/>
      <c r="H52" s="54"/>
      <c r="I52" s="108"/>
      <c r="J52" s="148" t="s">
        <v>56</v>
      </c>
      <c r="K52" s="329" t="s">
        <v>59</v>
      </c>
      <c r="L52" s="11" t="s">
        <v>31</v>
      </c>
      <c r="M52" s="11"/>
      <c r="N52" s="123">
        <v>2000</v>
      </c>
      <c r="O52" s="112">
        <f t="shared" si="31"/>
        <v>2020</v>
      </c>
      <c r="P52" s="124">
        <f t="shared" si="32"/>
        <v>2040.2</v>
      </c>
      <c r="Q52" s="288">
        <f t="shared" si="33"/>
        <v>101</v>
      </c>
      <c r="R52" s="129">
        <f t="shared" si="34"/>
        <v>101</v>
      </c>
    </row>
    <row r="53" spans="1:18" ht="14.45" x14ac:dyDescent="0.3">
      <c r="A53" s="83" t="s">
        <v>165</v>
      </c>
      <c r="B53" s="105" t="s">
        <v>50</v>
      </c>
      <c r="C53" s="98"/>
      <c r="D53" s="98"/>
      <c r="E53" s="98"/>
      <c r="F53" s="98"/>
      <c r="G53" s="98"/>
      <c r="H53" s="98" t="s">
        <v>192</v>
      </c>
      <c r="I53" s="85"/>
      <c r="J53" s="83" t="s">
        <v>56</v>
      </c>
      <c r="K53" s="262" t="s">
        <v>225</v>
      </c>
      <c r="L53" s="84"/>
      <c r="M53" s="84"/>
      <c r="N53" s="160">
        <f>N54</f>
        <v>1000</v>
      </c>
      <c r="O53" s="161">
        <f t="shared" si="31"/>
        <v>1010</v>
      </c>
      <c r="P53" s="170">
        <v>6266</v>
      </c>
      <c r="Q53" s="287">
        <f>O53/N53*100</f>
        <v>101</v>
      </c>
      <c r="R53" s="187">
        <v>101</v>
      </c>
    </row>
    <row r="54" spans="1:18" ht="14.45" x14ac:dyDescent="0.3">
      <c r="A54" s="103" t="s">
        <v>165</v>
      </c>
      <c r="B54" s="65"/>
      <c r="C54" s="54"/>
      <c r="D54" s="54"/>
      <c r="E54" s="54"/>
      <c r="F54" s="54"/>
      <c r="G54" s="54"/>
      <c r="H54" s="54"/>
      <c r="I54" s="108"/>
      <c r="J54" s="148" t="s">
        <v>56</v>
      </c>
      <c r="K54" s="329" t="s">
        <v>14</v>
      </c>
      <c r="L54" s="11" t="s">
        <v>15</v>
      </c>
      <c r="M54" s="11"/>
      <c r="N54" s="123">
        <f>N55</f>
        <v>1000</v>
      </c>
      <c r="O54" s="112">
        <f t="shared" si="31"/>
        <v>1010</v>
      </c>
      <c r="P54" s="124">
        <v>6266</v>
      </c>
      <c r="Q54" s="288">
        <f>O54/N54*100</f>
        <v>101</v>
      </c>
      <c r="R54" s="129">
        <v>101</v>
      </c>
    </row>
    <row r="55" spans="1:18" ht="14.45" x14ac:dyDescent="0.3">
      <c r="A55" s="103" t="s">
        <v>165</v>
      </c>
      <c r="B55" s="65"/>
      <c r="C55" s="54"/>
      <c r="D55" s="54"/>
      <c r="E55" s="54"/>
      <c r="F55" s="54"/>
      <c r="G55" s="54"/>
      <c r="H55" s="54"/>
      <c r="I55" s="108"/>
      <c r="J55" s="148" t="s">
        <v>56</v>
      </c>
      <c r="K55" s="329" t="s">
        <v>59</v>
      </c>
      <c r="L55" s="11" t="s">
        <v>31</v>
      </c>
      <c r="M55" s="11"/>
      <c r="N55" s="123">
        <v>1000</v>
      </c>
      <c r="O55" s="112">
        <f t="shared" si="31"/>
        <v>1010</v>
      </c>
      <c r="P55" s="124">
        <f>O55*1.01</f>
        <v>1020.1</v>
      </c>
      <c r="Q55" s="288">
        <f>O55/N55*100</f>
        <v>101</v>
      </c>
      <c r="R55" s="129">
        <v>101</v>
      </c>
    </row>
    <row r="56" spans="1:18" ht="14.45" x14ac:dyDescent="0.3">
      <c r="A56" s="83" t="s">
        <v>166</v>
      </c>
      <c r="B56" s="105" t="s">
        <v>50</v>
      </c>
      <c r="C56" s="98"/>
      <c r="D56" s="98"/>
      <c r="E56" s="98"/>
      <c r="F56" s="98"/>
      <c r="G56" s="98"/>
      <c r="H56" s="98" t="s">
        <v>192</v>
      </c>
      <c r="I56" s="85"/>
      <c r="J56" s="83" t="s">
        <v>56</v>
      </c>
      <c r="K56" s="262" t="s">
        <v>226</v>
      </c>
      <c r="L56" s="84"/>
      <c r="M56" s="84"/>
      <c r="N56" s="160">
        <f>N57</f>
        <v>10000</v>
      </c>
      <c r="O56" s="161">
        <f t="shared" si="31"/>
        <v>10100</v>
      </c>
      <c r="P56" s="170">
        <f>O56*1.01</f>
        <v>10201</v>
      </c>
      <c r="Q56" s="362">
        <f t="shared" ref="Q56:Q58" si="35">O56/N56*100</f>
        <v>101</v>
      </c>
      <c r="R56" s="187">
        <f t="shared" ref="R56:R58" si="36">P56/O56*100</f>
        <v>101</v>
      </c>
    </row>
    <row r="57" spans="1:18" ht="14.45" x14ac:dyDescent="0.3">
      <c r="A57" s="103" t="s">
        <v>166</v>
      </c>
      <c r="B57" s="65"/>
      <c r="C57" s="54"/>
      <c r="D57" s="54"/>
      <c r="E57" s="54"/>
      <c r="F57" s="54"/>
      <c r="G57" s="54"/>
      <c r="H57" s="54"/>
      <c r="I57" s="108"/>
      <c r="J57" s="148" t="s">
        <v>56</v>
      </c>
      <c r="K57" s="11">
        <v>4</v>
      </c>
      <c r="L57" s="11" t="s">
        <v>15</v>
      </c>
      <c r="M57" s="11"/>
      <c r="N57" s="123">
        <f>N58</f>
        <v>10000</v>
      </c>
      <c r="O57" s="263">
        <f t="shared" si="31"/>
        <v>10100</v>
      </c>
      <c r="P57" s="264">
        <f t="shared" ref="P57:P58" si="37">O57*1.01</f>
        <v>10201</v>
      </c>
      <c r="Q57" s="363">
        <f t="shared" si="35"/>
        <v>101</v>
      </c>
      <c r="R57" s="129">
        <f t="shared" si="36"/>
        <v>101</v>
      </c>
    </row>
    <row r="58" spans="1:18" ht="14.45" x14ac:dyDescent="0.3">
      <c r="A58" s="103" t="s">
        <v>166</v>
      </c>
      <c r="B58" s="65"/>
      <c r="C58" s="54"/>
      <c r="D58" s="54"/>
      <c r="E58" s="54"/>
      <c r="F58" s="54"/>
      <c r="G58" s="54"/>
      <c r="H58" s="54"/>
      <c r="I58" s="108"/>
      <c r="J58" s="148" t="s">
        <v>56</v>
      </c>
      <c r="K58" s="11" t="s">
        <v>59</v>
      </c>
      <c r="L58" s="11" t="s">
        <v>31</v>
      </c>
      <c r="M58" s="11"/>
      <c r="N58" s="123">
        <v>10000</v>
      </c>
      <c r="O58" s="263">
        <f t="shared" si="31"/>
        <v>10100</v>
      </c>
      <c r="P58" s="264">
        <f t="shared" si="37"/>
        <v>10201</v>
      </c>
      <c r="Q58" s="363">
        <f t="shared" si="35"/>
        <v>101</v>
      </c>
      <c r="R58" s="129">
        <f t="shared" si="36"/>
        <v>101</v>
      </c>
    </row>
    <row r="59" spans="1:18" x14ac:dyDescent="0.25">
      <c r="A59" s="83" t="s">
        <v>238</v>
      </c>
      <c r="B59" s="105" t="s">
        <v>50</v>
      </c>
      <c r="C59" s="98"/>
      <c r="D59" s="98"/>
      <c r="E59" s="98"/>
      <c r="F59" s="98"/>
      <c r="G59" s="98"/>
      <c r="H59" s="98" t="s">
        <v>192</v>
      </c>
      <c r="I59" s="85"/>
      <c r="J59" s="83" t="s">
        <v>56</v>
      </c>
      <c r="K59" s="262" t="s">
        <v>237</v>
      </c>
      <c r="L59" s="84"/>
      <c r="M59" s="84"/>
      <c r="N59" s="160">
        <f>N60</f>
        <v>9000</v>
      </c>
      <c r="O59" s="161">
        <f t="shared" si="31"/>
        <v>9090</v>
      </c>
      <c r="P59" s="161">
        <f>O59*1.01</f>
        <v>9180.9</v>
      </c>
      <c r="Q59" s="356">
        <f>O59/N59*100</f>
        <v>101</v>
      </c>
      <c r="R59" s="187">
        <f>P59/O59*100</f>
        <v>101</v>
      </c>
    </row>
    <row r="60" spans="1:18" ht="14.45" x14ac:dyDescent="0.3">
      <c r="A60" s="365" t="s">
        <v>238</v>
      </c>
      <c r="B60" s="364"/>
      <c r="C60" s="364"/>
      <c r="D60" s="364"/>
      <c r="E60" s="364"/>
      <c r="F60" s="364"/>
      <c r="G60" s="364"/>
      <c r="H60" s="364"/>
      <c r="I60" s="365"/>
      <c r="J60" s="103" t="s">
        <v>56</v>
      </c>
      <c r="K60" s="366" t="s">
        <v>14</v>
      </c>
      <c r="L60" s="304" t="s">
        <v>15</v>
      </c>
      <c r="M60" s="365"/>
      <c r="N60" s="263">
        <f>N61</f>
        <v>9000</v>
      </c>
      <c r="O60" s="263">
        <f t="shared" si="31"/>
        <v>9090</v>
      </c>
      <c r="P60" s="371">
        <f t="shared" ref="P60:P61" si="38">O60*1.01</f>
        <v>9180.9</v>
      </c>
      <c r="Q60" s="341">
        <f t="shared" ref="Q60:Q61" si="39">O60/N60*100</f>
        <v>101</v>
      </c>
      <c r="R60" s="129">
        <f t="shared" ref="R60:R61" si="40">P60/O60*100</f>
        <v>101</v>
      </c>
    </row>
    <row r="61" spans="1:18" ht="14.45" x14ac:dyDescent="0.3">
      <c r="A61" s="365" t="s">
        <v>238</v>
      </c>
      <c r="B61" s="364"/>
      <c r="C61" s="364"/>
      <c r="D61" s="364"/>
      <c r="E61" s="364"/>
      <c r="F61" s="364"/>
      <c r="G61" s="364"/>
      <c r="H61" s="364"/>
      <c r="I61" s="365"/>
      <c r="J61" s="103" t="s">
        <v>56</v>
      </c>
      <c r="K61" s="366" t="s">
        <v>59</v>
      </c>
      <c r="L61" s="304" t="s">
        <v>31</v>
      </c>
      <c r="M61" s="365"/>
      <c r="N61" s="263">
        <v>9000</v>
      </c>
      <c r="O61" s="263">
        <f t="shared" si="31"/>
        <v>9090</v>
      </c>
      <c r="P61" s="404">
        <f t="shared" si="38"/>
        <v>9180.9</v>
      </c>
      <c r="Q61" s="341">
        <f t="shared" si="39"/>
        <v>101</v>
      </c>
      <c r="R61" s="129">
        <f t="shared" si="40"/>
        <v>101</v>
      </c>
    </row>
    <row r="62" spans="1:18" x14ac:dyDescent="0.25">
      <c r="A62" s="83" t="s">
        <v>231</v>
      </c>
      <c r="B62" s="105" t="s">
        <v>50</v>
      </c>
      <c r="C62" s="98"/>
      <c r="D62" s="98"/>
      <c r="E62" s="98"/>
      <c r="F62" s="98"/>
      <c r="G62" s="98"/>
      <c r="H62" s="98"/>
      <c r="I62" s="85"/>
      <c r="J62" s="83" t="s">
        <v>56</v>
      </c>
      <c r="K62" s="262" t="s">
        <v>261</v>
      </c>
      <c r="L62" s="84"/>
      <c r="M62" s="84"/>
      <c r="N62" s="160">
        <f>N63</f>
        <v>1500</v>
      </c>
      <c r="O62" s="161">
        <f t="shared" si="31"/>
        <v>1515</v>
      </c>
      <c r="P62" s="170">
        <f t="shared" ref="P62:P63" si="41">O62*1.01</f>
        <v>1530.15</v>
      </c>
      <c r="Q62" s="356">
        <f t="shared" ref="Q62:Q63" si="42">O62/N62*100</f>
        <v>101</v>
      </c>
      <c r="R62" s="187">
        <f t="shared" ref="R62:R63" si="43">P62/O62*100</f>
        <v>101</v>
      </c>
    </row>
    <row r="63" spans="1:18" ht="14.45" x14ac:dyDescent="0.3">
      <c r="A63" s="102" t="s">
        <v>231</v>
      </c>
      <c r="B63" s="364"/>
      <c r="C63" s="364"/>
      <c r="D63" s="364"/>
      <c r="E63" s="364"/>
      <c r="F63" s="364"/>
      <c r="G63" s="364"/>
      <c r="H63" s="364"/>
      <c r="I63" s="304"/>
      <c r="J63" s="102" t="s">
        <v>56</v>
      </c>
      <c r="K63" s="366" t="s">
        <v>14</v>
      </c>
      <c r="L63" s="304" t="s">
        <v>15</v>
      </c>
      <c r="M63" s="304"/>
      <c r="N63" s="369">
        <f>N64</f>
        <v>1500</v>
      </c>
      <c r="O63" s="370">
        <f t="shared" si="31"/>
        <v>1515</v>
      </c>
      <c r="P63" s="371">
        <f t="shared" si="41"/>
        <v>1530.15</v>
      </c>
      <c r="Q63" s="344">
        <f t="shared" si="42"/>
        <v>101</v>
      </c>
      <c r="R63" s="343">
        <f t="shared" si="43"/>
        <v>101</v>
      </c>
    </row>
    <row r="64" spans="1:18" ht="14.45" x14ac:dyDescent="0.3">
      <c r="A64" s="103" t="s">
        <v>231</v>
      </c>
      <c r="B64" s="364"/>
      <c r="C64" s="364"/>
      <c r="D64" s="364"/>
      <c r="E64" s="364"/>
      <c r="F64" s="364"/>
      <c r="G64" s="364"/>
      <c r="H64" s="364"/>
      <c r="I64" s="304"/>
      <c r="J64" s="103" t="s">
        <v>56</v>
      </c>
      <c r="K64" s="366" t="s">
        <v>59</v>
      </c>
      <c r="L64" s="304" t="s">
        <v>31</v>
      </c>
      <c r="M64" s="304"/>
      <c r="N64" s="367">
        <v>1500</v>
      </c>
      <c r="O64" s="263">
        <f t="shared" si="31"/>
        <v>1515</v>
      </c>
      <c r="P64" s="264">
        <f>O64*1.01</f>
        <v>1530.15</v>
      </c>
      <c r="Q64" s="344">
        <f>O64/N64*100</f>
        <v>101</v>
      </c>
      <c r="R64" s="129">
        <f>P64/O64*100</f>
        <v>101</v>
      </c>
    </row>
    <row r="65" spans="1:18" x14ac:dyDescent="0.25">
      <c r="A65" s="141"/>
      <c r="B65" s="146"/>
      <c r="C65" s="118"/>
      <c r="D65" s="118"/>
      <c r="E65" s="118"/>
      <c r="F65" s="118"/>
      <c r="G65" s="118"/>
      <c r="H65" s="118"/>
      <c r="I65" s="120"/>
      <c r="J65" s="141"/>
      <c r="K65" s="119" t="s">
        <v>110</v>
      </c>
      <c r="L65" s="119"/>
      <c r="M65" s="119"/>
      <c r="N65" s="171">
        <f>SUM(N66)</f>
        <v>67000</v>
      </c>
      <c r="O65" s="268">
        <f>O66</f>
        <v>67670</v>
      </c>
      <c r="P65" s="266">
        <f t="shared" ref="P65:P70" si="44">O65*1.01</f>
        <v>68346.7</v>
      </c>
      <c r="Q65" s="372">
        <f>O65/N65*100</f>
        <v>101</v>
      </c>
      <c r="R65" s="351">
        <f>P65/O65*100</f>
        <v>101</v>
      </c>
    </row>
    <row r="66" spans="1:18" x14ac:dyDescent="0.25">
      <c r="A66" s="86"/>
      <c r="B66" s="87"/>
      <c r="C66" s="71"/>
      <c r="D66" s="71"/>
      <c r="E66" s="71"/>
      <c r="F66" s="71"/>
      <c r="G66" s="71"/>
      <c r="H66" s="71"/>
      <c r="I66" s="88"/>
      <c r="J66" s="149" t="s">
        <v>11</v>
      </c>
      <c r="K66" s="64" t="s">
        <v>92</v>
      </c>
      <c r="L66" s="64"/>
      <c r="M66" s="64"/>
      <c r="N66" s="420">
        <f>N67</f>
        <v>67000</v>
      </c>
      <c r="O66" s="421">
        <f>O67</f>
        <v>67670</v>
      </c>
      <c r="P66" s="332">
        <f t="shared" si="44"/>
        <v>68346.7</v>
      </c>
      <c r="Q66" s="373">
        <f t="shared" ref="Q66:Q73" si="45">O66/N66*100</f>
        <v>101</v>
      </c>
      <c r="R66" s="374">
        <f t="shared" ref="R66:R73" si="46">P66/O66*100</f>
        <v>101</v>
      </c>
    </row>
    <row r="67" spans="1:18" x14ac:dyDescent="0.25">
      <c r="A67" s="104" t="s">
        <v>126</v>
      </c>
      <c r="B67" s="145" t="s">
        <v>50</v>
      </c>
      <c r="C67" s="90" t="s">
        <v>4</v>
      </c>
      <c r="D67" s="90"/>
      <c r="E67" s="90" t="s">
        <v>14</v>
      </c>
      <c r="F67" s="90" t="s">
        <v>190</v>
      </c>
      <c r="G67" s="90"/>
      <c r="H67" s="90"/>
      <c r="I67" s="92"/>
      <c r="J67" s="104"/>
      <c r="K67" s="91" t="s">
        <v>257</v>
      </c>
      <c r="L67" s="91"/>
      <c r="M67" s="91"/>
      <c r="N67" s="172">
        <f>N68+N71+N77+N74</f>
        <v>67000</v>
      </c>
      <c r="O67" s="173">
        <f t="shared" ref="O67:P67" si="47">O68+O71+O77+O74</f>
        <v>67670</v>
      </c>
      <c r="P67" s="422">
        <f t="shared" si="47"/>
        <v>68346.7</v>
      </c>
      <c r="Q67" s="354">
        <f t="shared" si="45"/>
        <v>101</v>
      </c>
      <c r="R67" s="186">
        <f t="shared" si="46"/>
        <v>101</v>
      </c>
    </row>
    <row r="68" spans="1:18" x14ac:dyDescent="0.25">
      <c r="A68" s="83" t="s">
        <v>167</v>
      </c>
      <c r="B68" s="105" t="s">
        <v>50</v>
      </c>
      <c r="C68" s="98"/>
      <c r="D68" s="98"/>
      <c r="E68" s="98"/>
      <c r="F68" s="98" t="s">
        <v>190</v>
      </c>
      <c r="G68" s="98"/>
      <c r="H68" s="98"/>
      <c r="I68" s="85"/>
      <c r="J68" s="83" t="s">
        <v>60</v>
      </c>
      <c r="K68" s="84" t="s">
        <v>127</v>
      </c>
      <c r="L68" s="84"/>
      <c r="M68" s="84"/>
      <c r="N68" s="434">
        <f>N69</f>
        <v>60000</v>
      </c>
      <c r="O68" s="435">
        <f>O69</f>
        <v>60600</v>
      </c>
      <c r="P68" s="436">
        <f t="shared" si="44"/>
        <v>61206</v>
      </c>
      <c r="Q68" s="340">
        <v>101</v>
      </c>
      <c r="R68" s="187">
        <f t="shared" si="46"/>
        <v>101</v>
      </c>
    </row>
    <row r="69" spans="1:18" x14ac:dyDescent="0.25">
      <c r="A69" s="102" t="s">
        <v>167</v>
      </c>
      <c r="B69" s="107"/>
      <c r="C69" s="107"/>
      <c r="D69" s="107"/>
      <c r="E69" s="107"/>
      <c r="F69" s="107"/>
      <c r="G69" s="107"/>
      <c r="H69" s="107"/>
      <c r="I69" s="110"/>
      <c r="J69" s="100" t="s">
        <v>60</v>
      </c>
      <c r="K69" s="110">
        <v>3</v>
      </c>
      <c r="L69" s="110" t="s">
        <v>13</v>
      </c>
      <c r="M69" s="110"/>
      <c r="N69" s="309">
        <f>N70</f>
        <v>60000</v>
      </c>
      <c r="O69" s="310">
        <f>N69*1.01</f>
        <v>60600</v>
      </c>
      <c r="P69" s="208">
        <f t="shared" si="44"/>
        <v>61206</v>
      </c>
      <c r="Q69" s="384">
        <v>101</v>
      </c>
      <c r="R69" s="343">
        <f t="shared" si="46"/>
        <v>101</v>
      </c>
    </row>
    <row r="70" spans="1:18" x14ac:dyDescent="0.25">
      <c r="A70" s="103" t="s">
        <v>167</v>
      </c>
      <c r="B70" s="54"/>
      <c r="C70" s="54"/>
      <c r="D70" s="54"/>
      <c r="E70" s="54"/>
      <c r="F70" s="54"/>
      <c r="G70" s="54"/>
      <c r="H70" s="54"/>
      <c r="I70" s="11"/>
      <c r="J70" s="148" t="s">
        <v>60</v>
      </c>
      <c r="K70" s="11">
        <v>38</v>
      </c>
      <c r="L70" s="11" t="s">
        <v>54</v>
      </c>
      <c r="M70" s="11"/>
      <c r="N70" s="437">
        <v>60000</v>
      </c>
      <c r="O70" s="438">
        <f>N70*1.01</f>
        <v>60600</v>
      </c>
      <c r="P70" s="209">
        <f t="shared" si="44"/>
        <v>61206</v>
      </c>
      <c r="Q70" s="341">
        <v>101</v>
      </c>
      <c r="R70" s="129">
        <f t="shared" si="46"/>
        <v>101</v>
      </c>
    </row>
    <row r="71" spans="1:18" x14ac:dyDescent="0.25">
      <c r="A71" s="83" t="s">
        <v>168</v>
      </c>
      <c r="B71" s="105" t="s">
        <v>50</v>
      </c>
      <c r="C71" s="98"/>
      <c r="D71" s="98"/>
      <c r="E71" s="98"/>
      <c r="F71" s="98"/>
      <c r="G71" s="98"/>
      <c r="H71" s="98"/>
      <c r="I71" s="85"/>
      <c r="J71" s="83" t="s">
        <v>60</v>
      </c>
      <c r="K71" s="84" t="s">
        <v>259</v>
      </c>
      <c r="L71" s="84"/>
      <c r="M71" s="84"/>
      <c r="N71" s="322">
        <f>N72</f>
        <v>1000</v>
      </c>
      <c r="O71" s="323">
        <f t="shared" ref="O71:O76" si="48">N71*1.01</f>
        <v>1010</v>
      </c>
      <c r="P71" s="335">
        <f t="shared" ref="P71:P73" si="49">O71*1.01</f>
        <v>1020.1</v>
      </c>
      <c r="Q71" s="340">
        <f t="shared" si="45"/>
        <v>101</v>
      </c>
      <c r="R71" s="187">
        <f t="shared" si="46"/>
        <v>101</v>
      </c>
    </row>
    <row r="72" spans="1:18" x14ac:dyDescent="0.25">
      <c r="A72" s="103" t="s">
        <v>168</v>
      </c>
      <c r="B72" s="65"/>
      <c r="C72" s="54"/>
      <c r="D72" s="54"/>
      <c r="E72" s="54"/>
      <c r="F72" s="54"/>
      <c r="G72" s="54"/>
      <c r="H72" s="54"/>
      <c r="I72" s="108"/>
      <c r="J72" s="148" t="s">
        <v>60</v>
      </c>
      <c r="K72" s="11">
        <v>3</v>
      </c>
      <c r="L72" s="11" t="s">
        <v>13</v>
      </c>
      <c r="M72" s="11"/>
      <c r="N72" s="152">
        <f>N73</f>
        <v>1000</v>
      </c>
      <c r="O72" s="128">
        <f t="shared" si="48"/>
        <v>1010</v>
      </c>
      <c r="P72" s="166">
        <f t="shared" si="49"/>
        <v>1020.1</v>
      </c>
      <c r="Q72" s="341">
        <f t="shared" si="45"/>
        <v>101</v>
      </c>
      <c r="R72" s="129">
        <f t="shared" si="46"/>
        <v>101</v>
      </c>
    </row>
    <row r="73" spans="1:18" x14ac:dyDescent="0.25">
      <c r="A73" s="103" t="s">
        <v>168</v>
      </c>
      <c r="B73" s="65"/>
      <c r="C73" s="54"/>
      <c r="D73" s="54"/>
      <c r="E73" s="54"/>
      <c r="F73" s="54"/>
      <c r="G73" s="54"/>
      <c r="H73" s="54"/>
      <c r="I73" s="108"/>
      <c r="J73" s="148" t="s">
        <v>60</v>
      </c>
      <c r="K73" s="11">
        <v>38</v>
      </c>
      <c r="L73" s="11" t="s">
        <v>54</v>
      </c>
      <c r="M73" s="11"/>
      <c r="N73" s="152">
        <v>1000</v>
      </c>
      <c r="O73" s="128">
        <f t="shared" si="48"/>
        <v>1010</v>
      </c>
      <c r="P73" s="166">
        <f t="shared" si="49"/>
        <v>1020.1</v>
      </c>
      <c r="Q73" s="341">
        <f t="shared" si="45"/>
        <v>101</v>
      </c>
      <c r="R73" s="129">
        <f t="shared" si="46"/>
        <v>101</v>
      </c>
    </row>
    <row r="74" spans="1:18" x14ac:dyDescent="0.25">
      <c r="A74" s="83" t="s">
        <v>168</v>
      </c>
      <c r="B74" s="98"/>
      <c r="C74" s="98"/>
      <c r="D74" s="98"/>
      <c r="E74" s="98"/>
      <c r="F74" s="98"/>
      <c r="G74" s="98"/>
      <c r="H74" s="98"/>
      <c r="I74" s="84"/>
      <c r="J74" s="83" t="s">
        <v>60</v>
      </c>
      <c r="K74" s="84" t="s">
        <v>258</v>
      </c>
      <c r="L74" s="84"/>
      <c r="M74" s="84"/>
      <c r="N74" s="174">
        <f>N75</f>
        <v>3000</v>
      </c>
      <c r="O74" s="175">
        <f t="shared" si="48"/>
        <v>3030</v>
      </c>
      <c r="P74" s="417">
        <f>O74*1.01</f>
        <v>3060.3</v>
      </c>
      <c r="Q74" s="340">
        <v>101</v>
      </c>
      <c r="R74" s="187">
        <v>101</v>
      </c>
    </row>
    <row r="75" spans="1:18" x14ac:dyDescent="0.25">
      <c r="A75" s="103" t="s">
        <v>168</v>
      </c>
      <c r="B75" s="54"/>
      <c r="C75" s="54"/>
      <c r="D75" s="54"/>
      <c r="E75" s="54"/>
      <c r="F75" s="54"/>
      <c r="G75" s="54"/>
      <c r="H75" s="54"/>
      <c r="I75" s="11"/>
      <c r="J75" s="148" t="s">
        <v>60</v>
      </c>
      <c r="K75" s="11" t="s">
        <v>6</v>
      </c>
      <c r="L75" s="11" t="s">
        <v>13</v>
      </c>
      <c r="M75" s="11"/>
      <c r="N75" s="152">
        <f>N76</f>
        <v>3000</v>
      </c>
      <c r="O75" s="128">
        <f t="shared" si="48"/>
        <v>3030</v>
      </c>
      <c r="P75" s="418">
        <f>O75*1.01</f>
        <v>3060.3</v>
      </c>
      <c r="Q75" s="341">
        <v>101</v>
      </c>
      <c r="R75" s="129">
        <v>101</v>
      </c>
    </row>
    <row r="76" spans="1:18" x14ac:dyDescent="0.25">
      <c r="A76" s="103" t="s">
        <v>168</v>
      </c>
      <c r="B76" s="54"/>
      <c r="C76" s="54"/>
      <c r="D76" s="54"/>
      <c r="E76" s="54"/>
      <c r="F76" s="54"/>
      <c r="G76" s="54"/>
      <c r="H76" s="54"/>
      <c r="I76" s="11"/>
      <c r="J76" s="148" t="s">
        <v>60</v>
      </c>
      <c r="K76" s="11">
        <v>38</v>
      </c>
      <c r="L76" s="11" t="s">
        <v>54</v>
      </c>
      <c r="M76" s="11"/>
      <c r="N76" s="152">
        <v>3000</v>
      </c>
      <c r="O76" s="128">
        <f t="shared" si="48"/>
        <v>3030</v>
      </c>
      <c r="P76" s="419">
        <f>O76*1.01</f>
        <v>3060.3</v>
      </c>
      <c r="Q76" s="341">
        <v>101</v>
      </c>
      <c r="R76" s="129">
        <v>101</v>
      </c>
    </row>
    <row r="77" spans="1:18" x14ac:dyDescent="0.25">
      <c r="A77" s="83" t="s">
        <v>233</v>
      </c>
      <c r="B77" s="98" t="s">
        <v>50</v>
      </c>
      <c r="C77" s="98"/>
      <c r="D77" s="98"/>
      <c r="E77" s="98"/>
      <c r="F77" s="98"/>
      <c r="G77" s="98"/>
      <c r="H77" s="98"/>
      <c r="I77" s="84"/>
      <c r="J77" s="83" t="s">
        <v>60</v>
      </c>
      <c r="K77" s="84" t="s">
        <v>232</v>
      </c>
      <c r="L77" s="84"/>
      <c r="M77" s="84"/>
      <c r="N77" s="174">
        <f>N78</f>
        <v>3000</v>
      </c>
      <c r="O77" s="175">
        <f>N77*1.01</f>
        <v>3030</v>
      </c>
      <c r="P77" s="168">
        <f t="shared" ref="P77:P78" si="50">O77*1.01</f>
        <v>3060.3</v>
      </c>
      <c r="Q77" s="356">
        <f t="shared" ref="Q77:Q78" si="51">O77/N77*100</f>
        <v>101</v>
      </c>
      <c r="R77" s="187">
        <f t="shared" ref="R77:R78" si="52">P77/O77*100</f>
        <v>101</v>
      </c>
    </row>
    <row r="78" spans="1:18" x14ac:dyDescent="0.25">
      <c r="A78" s="102" t="s">
        <v>233</v>
      </c>
      <c r="B78" s="54"/>
      <c r="C78" s="54"/>
      <c r="D78" s="54"/>
      <c r="E78" s="54"/>
      <c r="F78" s="54"/>
      <c r="G78" s="54"/>
      <c r="H78" s="54"/>
      <c r="I78" s="11"/>
      <c r="J78" s="148" t="s">
        <v>60</v>
      </c>
      <c r="K78" s="11" t="s">
        <v>14</v>
      </c>
      <c r="L78" s="304" t="s">
        <v>15</v>
      </c>
      <c r="M78" s="304"/>
      <c r="N78" s="152">
        <f>N79</f>
        <v>3000</v>
      </c>
      <c r="O78" s="128">
        <f>N78*1.01</f>
        <v>3030</v>
      </c>
      <c r="P78" s="166">
        <f t="shared" si="50"/>
        <v>3060.3</v>
      </c>
      <c r="Q78" s="375">
        <f t="shared" si="51"/>
        <v>101</v>
      </c>
      <c r="R78" s="360">
        <f t="shared" si="52"/>
        <v>101</v>
      </c>
    </row>
    <row r="79" spans="1:18" x14ac:dyDescent="0.25">
      <c r="A79" s="103" t="s">
        <v>233</v>
      </c>
      <c r="B79" s="54"/>
      <c r="C79" s="54"/>
      <c r="D79" s="54"/>
      <c r="E79" s="54"/>
      <c r="F79" s="54"/>
      <c r="G79" s="54"/>
      <c r="H79" s="54"/>
      <c r="I79" s="11"/>
      <c r="J79" s="148" t="s">
        <v>60</v>
      </c>
      <c r="K79" s="11" t="s">
        <v>59</v>
      </c>
      <c r="L79" s="304" t="s">
        <v>31</v>
      </c>
      <c r="M79" s="304"/>
      <c r="N79" s="152">
        <v>3000</v>
      </c>
      <c r="O79" s="128">
        <f>N79*1.01</f>
        <v>3030</v>
      </c>
      <c r="P79" s="166">
        <f>O79*1.01</f>
        <v>3060.3</v>
      </c>
      <c r="Q79" s="375">
        <f>O79/N79*100</f>
        <v>101</v>
      </c>
      <c r="R79" s="360">
        <f>P79/O79*100</f>
        <v>101</v>
      </c>
    </row>
    <row r="80" spans="1:18" x14ac:dyDescent="0.25">
      <c r="A80" s="141"/>
      <c r="B80" s="146"/>
      <c r="C80" s="118"/>
      <c r="D80" s="118"/>
      <c r="E80" s="118"/>
      <c r="F80" s="118"/>
      <c r="G80" s="118"/>
      <c r="H80" s="118"/>
      <c r="I80" s="120"/>
      <c r="J80" s="141"/>
      <c r="K80" s="119" t="s">
        <v>111</v>
      </c>
      <c r="L80" s="119"/>
      <c r="M80" s="119"/>
      <c r="N80" s="133">
        <f>N81+N89+N97</f>
        <v>430000</v>
      </c>
      <c r="O80" s="269">
        <f>O81+O97+O89</f>
        <v>434300</v>
      </c>
      <c r="P80" s="270">
        <f t="shared" ref="P80:P84" si="53">O80*1.01</f>
        <v>438643</v>
      </c>
      <c r="Q80" s="350">
        <f t="shared" ref="Q80:R83" si="54">O80/N80*100</f>
        <v>101</v>
      </c>
      <c r="R80" s="376">
        <f t="shared" si="54"/>
        <v>101</v>
      </c>
    </row>
    <row r="81" spans="1:19" x14ac:dyDescent="0.25">
      <c r="A81" s="86"/>
      <c r="B81" s="87"/>
      <c r="C81" s="71"/>
      <c r="D81" s="71"/>
      <c r="E81" s="71"/>
      <c r="F81" s="71"/>
      <c r="G81" s="71"/>
      <c r="H81" s="71"/>
      <c r="I81" s="88"/>
      <c r="J81" s="149" t="s">
        <v>9</v>
      </c>
      <c r="K81" s="64" t="s">
        <v>93</v>
      </c>
      <c r="L81" s="64"/>
      <c r="M81" s="64"/>
      <c r="N81" s="176">
        <f>N82</f>
        <v>230000</v>
      </c>
      <c r="O81" s="271">
        <f>O82</f>
        <v>232300</v>
      </c>
      <c r="P81" s="272">
        <f t="shared" si="53"/>
        <v>234623</v>
      </c>
      <c r="Q81" s="352">
        <f t="shared" si="54"/>
        <v>101</v>
      </c>
      <c r="R81" s="377">
        <f t="shared" si="54"/>
        <v>101</v>
      </c>
    </row>
    <row r="82" spans="1:19" x14ac:dyDescent="0.25">
      <c r="A82" s="104" t="s">
        <v>152</v>
      </c>
      <c r="B82" s="145" t="s">
        <v>50</v>
      </c>
      <c r="C82" s="90" t="s">
        <v>4</v>
      </c>
      <c r="D82" s="90" t="s">
        <v>6</v>
      </c>
      <c r="E82" s="90" t="s">
        <v>14</v>
      </c>
      <c r="F82" s="90"/>
      <c r="G82" s="90"/>
      <c r="H82" s="90" t="s">
        <v>192</v>
      </c>
      <c r="I82" s="92"/>
      <c r="J82" s="104"/>
      <c r="K82" s="91" t="s">
        <v>131</v>
      </c>
      <c r="L82" s="91"/>
      <c r="M82" s="91"/>
      <c r="N82" s="137">
        <f>N83+N86</f>
        <v>230000</v>
      </c>
      <c r="O82" s="177">
        <f>O83+O86</f>
        <v>232300</v>
      </c>
      <c r="P82" s="178">
        <f t="shared" si="53"/>
        <v>234623</v>
      </c>
      <c r="Q82" s="354">
        <f t="shared" si="54"/>
        <v>101</v>
      </c>
      <c r="R82" s="186">
        <f t="shared" si="54"/>
        <v>101</v>
      </c>
    </row>
    <row r="83" spans="1:19" x14ac:dyDescent="0.25">
      <c r="A83" s="83" t="s">
        <v>169</v>
      </c>
      <c r="B83" s="105" t="s">
        <v>50</v>
      </c>
      <c r="C83" s="98" t="s">
        <v>4</v>
      </c>
      <c r="D83" s="98" t="s">
        <v>6</v>
      </c>
      <c r="E83" s="98" t="s">
        <v>14</v>
      </c>
      <c r="F83" s="98"/>
      <c r="G83" s="98"/>
      <c r="H83" s="98" t="s">
        <v>192</v>
      </c>
      <c r="I83" s="85"/>
      <c r="J83" s="83" t="s">
        <v>85</v>
      </c>
      <c r="K83" s="84" t="s">
        <v>128</v>
      </c>
      <c r="L83" s="84"/>
      <c r="M83" s="84"/>
      <c r="N83" s="160">
        <f>N84</f>
        <v>180000</v>
      </c>
      <c r="O83" s="161">
        <f t="shared" ref="O83:O85" si="55">N83*1.01</f>
        <v>181800</v>
      </c>
      <c r="P83" s="170">
        <f t="shared" si="53"/>
        <v>183618</v>
      </c>
      <c r="Q83" s="287">
        <f t="shared" si="54"/>
        <v>101</v>
      </c>
      <c r="R83" s="187">
        <f t="shared" si="54"/>
        <v>101</v>
      </c>
    </row>
    <row r="84" spans="1:19" x14ac:dyDescent="0.25">
      <c r="A84" s="102" t="s">
        <v>169</v>
      </c>
      <c r="B84" s="107"/>
      <c r="C84" s="107"/>
      <c r="D84" s="107"/>
      <c r="E84" s="107"/>
      <c r="F84" s="107"/>
      <c r="G84" s="107"/>
      <c r="H84" s="107"/>
      <c r="I84" s="110"/>
      <c r="J84" s="100" t="s">
        <v>85</v>
      </c>
      <c r="K84" s="110">
        <v>3</v>
      </c>
      <c r="L84" s="110" t="s">
        <v>13</v>
      </c>
      <c r="M84" s="110"/>
      <c r="N84" s="121">
        <f>N85</f>
        <v>180000</v>
      </c>
      <c r="O84" s="122">
        <f t="shared" si="55"/>
        <v>181800</v>
      </c>
      <c r="P84" s="378">
        <f t="shared" si="53"/>
        <v>183618</v>
      </c>
      <c r="Q84" s="379">
        <f t="shared" ref="Q84:Q85" si="56">O84/N84*100</f>
        <v>101</v>
      </c>
      <c r="R84" s="343">
        <f t="shared" ref="R84:R85" si="57">P84/O84*100</f>
        <v>101</v>
      </c>
    </row>
    <row r="85" spans="1:19" x14ac:dyDescent="0.25">
      <c r="A85" s="103" t="s">
        <v>169</v>
      </c>
      <c r="B85" s="54"/>
      <c r="C85" s="54"/>
      <c r="D85" s="54"/>
      <c r="E85" s="54"/>
      <c r="F85" s="54"/>
      <c r="G85" s="54"/>
      <c r="H85" s="54"/>
      <c r="I85" s="11"/>
      <c r="J85" s="148" t="s">
        <v>85</v>
      </c>
      <c r="K85" s="11">
        <v>32</v>
      </c>
      <c r="L85" s="11" t="s">
        <v>27</v>
      </c>
      <c r="M85" s="11"/>
      <c r="N85" s="123">
        <v>180000</v>
      </c>
      <c r="O85" s="112">
        <f t="shared" si="55"/>
        <v>181800</v>
      </c>
      <c r="P85" s="124">
        <f>O85*1.01</f>
        <v>183618</v>
      </c>
      <c r="Q85" s="288">
        <f t="shared" si="56"/>
        <v>101</v>
      </c>
      <c r="R85" s="129">
        <f t="shared" si="57"/>
        <v>101</v>
      </c>
    </row>
    <row r="86" spans="1:19" x14ac:dyDescent="0.25">
      <c r="A86" s="83" t="s">
        <v>170</v>
      </c>
      <c r="B86" s="105" t="s">
        <v>50</v>
      </c>
      <c r="C86" s="98"/>
      <c r="D86" s="98" t="s">
        <v>6</v>
      </c>
      <c r="E86" s="98" t="s">
        <v>14</v>
      </c>
      <c r="F86" s="98"/>
      <c r="G86" s="98"/>
      <c r="H86" s="98" t="s">
        <v>192</v>
      </c>
      <c r="I86" s="85"/>
      <c r="J86" s="83" t="s">
        <v>61</v>
      </c>
      <c r="K86" s="84" t="s">
        <v>129</v>
      </c>
      <c r="L86" s="84"/>
      <c r="M86" s="84"/>
      <c r="N86" s="160">
        <f>N87</f>
        <v>50000</v>
      </c>
      <c r="O86" s="161">
        <f>N86*1.01</f>
        <v>50500</v>
      </c>
      <c r="P86" s="168">
        <f t="shared" ref="P86:P87" si="58">O86*1.01</f>
        <v>51005</v>
      </c>
      <c r="Q86" s="340">
        <f>O86/N86*100</f>
        <v>101</v>
      </c>
      <c r="R86" s="187">
        <f>P86/O86*100</f>
        <v>101</v>
      </c>
    </row>
    <row r="87" spans="1:19" x14ac:dyDescent="0.25">
      <c r="A87" s="102" t="s">
        <v>170</v>
      </c>
      <c r="B87" s="106"/>
      <c r="C87" s="107"/>
      <c r="D87" s="107"/>
      <c r="E87" s="107"/>
      <c r="F87" s="107"/>
      <c r="G87" s="107"/>
      <c r="H87" s="107"/>
      <c r="I87" s="99"/>
      <c r="J87" s="100" t="s">
        <v>61</v>
      </c>
      <c r="K87" s="110">
        <v>3</v>
      </c>
      <c r="L87" s="110" t="s">
        <v>13</v>
      </c>
      <c r="M87" s="110"/>
      <c r="N87" s="121">
        <f>N88</f>
        <v>50000</v>
      </c>
      <c r="O87" s="122">
        <f>N87*1.01</f>
        <v>50500</v>
      </c>
      <c r="P87" s="208">
        <f t="shared" si="58"/>
        <v>51005</v>
      </c>
      <c r="Q87" s="384">
        <f t="shared" ref="Q87:Q88" si="59">O87/N87*100</f>
        <v>101</v>
      </c>
      <c r="R87" s="343">
        <f t="shared" ref="R87:R88" si="60">P87/O87*100</f>
        <v>101</v>
      </c>
    </row>
    <row r="88" spans="1:19" x14ac:dyDescent="0.25">
      <c r="A88" s="103" t="s">
        <v>170</v>
      </c>
      <c r="B88" s="65"/>
      <c r="C88" s="54"/>
      <c r="D88" s="54"/>
      <c r="E88" s="54"/>
      <c r="F88" s="54"/>
      <c r="G88" s="54"/>
      <c r="H88" s="54"/>
      <c r="I88" s="108"/>
      <c r="J88" s="148" t="s">
        <v>61</v>
      </c>
      <c r="K88" s="11">
        <v>32</v>
      </c>
      <c r="L88" s="11" t="s">
        <v>27</v>
      </c>
      <c r="M88" s="11"/>
      <c r="N88" s="123">
        <v>50000</v>
      </c>
      <c r="O88" s="112">
        <f>N88*1.01</f>
        <v>50500</v>
      </c>
      <c r="P88" s="166">
        <f>O88*1.01</f>
        <v>51005</v>
      </c>
      <c r="Q88" s="341">
        <f t="shared" si="59"/>
        <v>101</v>
      </c>
      <c r="R88" s="129">
        <f t="shared" si="60"/>
        <v>101</v>
      </c>
    </row>
    <row r="89" spans="1:19" x14ac:dyDescent="0.25">
      <c r="A89" s="179"/>
      <c r="B89" s="87"/>
      <c r="C89" s="71"/>
      <c r="D89" s="71"/>
      <c r="E89" s="71"/>
      <c r="F89" s="71"/>
      <c r="G89" s="71"/>
      <c r="H89" s="71"/>
      <c r="I89" s="88"/>
      <c r="J89" s="149" t="s">
        <v>8</v>
      </c>
      <c r="K89" s="64" t="s">
        <v>94</v>
      </c>
      <c r="L89" s="64"/>
      <c r="M89" s="64"/>
      <c r="N89" s="337">
        <f>N90</f>
        <v>180000</v>
      </c>
      <c r="O89" s="331">
        <f>N89*1.01</f>
        <v>181800</v>
      </c>
      <c r="P89" s="332">
        <f>P90</f>
        <v>183618</v>
      </c>
      <c r="Q89" s="352">
        <f>O89/N89*100</f>
        <v>101</v>
      </c>
      <c r="R89" s="377">
        <f>P89/O89*100</f>
        <v>101</v>
      </c>
    </row>
    <row r="90" spans="1:19" x14ac:dyDescent="0.25">
      <c r="A90" s="104" t="s">
        <v>153</v>
      </c>
      <c r="B90" s="145" t="s">
        <v>50</v>
      </c>
      <c r="C90" s="90" t="s">
        <v>4</v>
      </c>
      <c r="D90" s="90"/>
      <c r="E90" s="90"/>
      <c r="F90" s="90"/>
      <c r="G90" s="90" t="s">
        <v>4</v>
      </c>
      <c r="H90" s="90" t="s">
        <v>192</v>
      </c>
      <c r="I90" s="92"/>
      <c r="J90" s="104"/>
      <c r="K90" s="91" t="s">
        <v>132</v>
      </c>
      <c r="L90" s="91"/>
      <c r="M90" s="91"/>
      <c r="N90" s="137">
        <f>N91+N94</f>
        <v>180000</v>
      </c>
      <c r="O90" s="138">
        <f>N90*1.01</f>
        <v>181800</v>
      </c>
      <c r="P90" s="167">
        <f t="shared" ref="P90" si="61">P91+P94</f>
        <v>183618</v>
      </c>
      <c r="Q90" s="354">
        <f>O90/N90*100</f>
        <v>101</v>
      </c>
      <c r="R90" s="355">
        <f>P90/O90*100</f>
        <v>101</v>
      </c>
    </row>
    <row r="91" spans="1:19" x14ac:dyDescent="0.25">
      <c r="A91" s="83" t="s">
        <v>171</v>
      </c>
      <c r="B91" s="105" t="s">
        <v>50</v>
      </c>
      <c r="C91" s="98"/>
      <c r="D91" s="98"/>
      <c r="E91" s="98"/>
      <c r="F91" s="98"/>
      <c r="G91" s="98" t="s">
        <v>4</v>
      </c>
      <c r="H91" s="98" t="s">
        <v>192</v>
      </c>
      <c r="I91" s="85"/>
      <c r="J91" s="83" t="s">
        <v>86</v>
      </c>
      <c r="K91" s="84" t="s">
        <v>130</v>
      </c>
      <c r="L91" s="84"/>
      <c r="M91" s="84"/>
      <c r="N91" s="381">
        <f>N92</f>
        <v>140000</v>
      </c>
      <c r="O91" s="334">
        <f>O92</f>
        <v>141400</v>
      </c>
      <c r="P91" s="335">
        <f t="shared" ref="P91:P92" si="62">O91*1.01</f>
        <v>142814</v>
      </c>
      <c r="Q91" s="287">
        <f t="shared" ref="Q91:Q104" si="63">O91/N91*100</f>
        <v>101</v>
      </c>
      <c r="R91" s="187">
        <f t="shared" ref="R91:R104" si="64">P91/O91*100</f>
        <v>101</v>
      </c>
    </row>
    <row r="92" spans="1:19" x14ac:dyDescent="0.25">
      <c r="A92" s="102" t="s">
        <v>171</v>
      </c>
      <c r="B92" s="107"/>
      <c r="C92" s="107"/>
      <c r="D92" s="107"/>
      <c r="E92" s="107"/>
      <c r="F92" s="107"/>
      <c r="G92" s="107"/>
      <c r="H92" s="107"/>
      <c r="I92" s="110"/>
      <c r="J92" s="100" t="s">
        <v>86</v>
      </c>
      <c r="K92" s="110">
        <v>4</v>
      </c>
      <c r="L92" s="110" t="s">
        <v>15</v>
      </c>
      <c r="M92" s="110"/>
      <c r="N92" s="121">
        <f>N93</f>
        <v>140000</v>
      </c>
      <c r="O92" s="265">
        <f>O93</f>
        <v>141400</v>
      </c>
      <c r="P92" s="208">
        <f t="shared" si="62"/>
        <v>142814</v>
      </c>
      <c r="Q92" s="368">
        <f t="shared" si="63"/>
        <v>101</v>
      </c>
      <c r="R92" s="343">
        <f t="shared" si="64"/>
        <v>101</v>
      </c>
    </row>
    <row r="93" spans="1:19" x14ac:dyDescent="0.25">
      <c r="A93" s="103" t="s">
        <v>171</v>
      </c>
      <c r="B93" s="54"/>
      <c r="C93" s="54"/>
      <c r="D93" s="54"/>
      <c r="E93" s="54"/>
      <c r="F93" s="54"/>
      <c r="G93" s="54"/>
      <c r="H93" s="54"/>
      <c r="I93" s="11"/>
      <c r="J93" s="148" t="s">
        <v>86</v>
      </c>
      <c r="K93" s="11">
        <v>42</v>
      </c>
      <c r="L93" s="11" t="s">
        <v>31</v>
      </c>
      <c r="M93" s="11"/>
      <c r="N93" s="123">
        <v>140000</v>
      </c>
      <c r="O93" s="127">
        <f>N93*1.01</f>
        <v>141400</v>
      </c>
      <c r="P93" s="166">
        <f>O93*1.01</f>
        <v>142814</v>
      </c>
      <c r="Q93" s="363">
        <f t="shared" si="63"/>
        <v>101</v>
      </c>
      <c r="R93" s="129">
        <f t="shared" si="64"/>
        <v>101</v>
      </c>
    </row>
    <row r="94" spans="1:19" x14ac:dyDescent="0.25">
      <c r="A94" s="83" t="s">
        <v>220</v>
      </c>
      <c r="B94" s="105" t="s">
        <v>50</v>
      </c>
      <c r="C94" s="98"/>
      <c r="D94" s="98"/>
      <c r="E94" s="98"/>
      <c r="F94" s="98"/>
      <c r="G94" s="98"/>
      <c r="H94" s="98" t="s">
        <v>192</v>
      </c>
      <c r="I94" s="85"/>
      <c r="J94" s="83" t="s">
        <v>86</v>
      </c>
      <c r="K94" s="84" t="s">
        <v>219</v>
      </c>
      <c r="L94" s="84"/>
      <c r="M94" s="84"/>
      <c r="N94" s="160">
        <f>N95</f>
        <v>40000</v>
      </c>
      <c r="O94" s="161">
        <f t="shared" ref="O94:P94" si="65">O95</f>
        <v>40400</v>
      </c>
      <c r="P94" s="170">
        <f t="shared" si="65"/>
        <v>40804</v>
      </c>
      <c r="Q94" s="287">
        <f t="shared" si="63"/>
        <v>101</v>
      </c>
      <c r="R94" s="382">
        <f t="shared" si="64"/>
        <v>101</v>
      </c>
      <c r="S94" s="336"/>
    </row>
    <row r="95" spans="1:19" x14ac:dyDescent="0.25">
      <c r="A95" s="103" t="s">
        <v>220</v>
      </c>
      <c r="B95" s="65"/>
      <c r="C95" s="54"/>
      <c r="D95" s="54"/>
      <c r="E95" s="54"/>
      <c r="F95" s="54"/>
      <c r="G95" s="54"/>
      <c r="H95" s="54"/>
      <c r="I95" s="108"/>
      <c r="J95" s="148" t="s">
        <v>86</v>
      </c>
      <c r="K95" s="11">
        <v>4</v>
      </c>
      <c r="L95" s="11" t="s">
        <v>15</v>
      </c>
      <c r="M95" s="11"/>
      <c r="N95" s="123">
        <f>N96</f>
        <v>40000</v>
      </c>
      <c r="O95" s="112">
        <f>N95*1.01</f>
        <v>40400</v>
      </c>
      <c r="P95" s="124">
        <f t="shared" ref="P95:P96" si="66">O95*1.01</f>
        <v>40804</v>
      </c>
      <c r="Q95" s="288">
        <f t="shared" si="63"/>
        <v>101</v>
      </c>
      <c r="R95" s="345">
        <f t="shared" si="64"/>
        <v>101</v>
      </c>
    </row>
    <row r="96" spans="1:19" x14ac:dyDescent="0.25">
      <c r="A96" s="103" t="s">
        <v>220</v>
      </c>
      <c r="B96" s="65"/>
      <c r="C96" s="54"/>
      <c r="D96" s="54"/>
      <c r="E96" s="54"/>
      <c r="F96" s="54"/>
      <c r="G96" s="54"/>
      <c r="H96" s="54"/>
      <c r="I96" s="108"/>
      <c r="J96" s="148" t="s">
        <v>86</v>
      </c>
      <c r="K96" s="11" t="s">
        <v>59</v>
      </c>
      <c r="L96" s="11" t="s">
        <v>31</v>
      </c>
      <c r="M96" s="11"/>
      <c r="N96" s="123">
        <v>40000</v>
      </c>
      <c r="O96" s="112">
        <f>N96*1.01</f>
        <v>40400</v>
      </c>
      <c r="P96" s="124">
        <f t="shared" si="66"/>
        <v>40804</v>
      </c>
      <c r="Q96" s="288">
        <f t="shared" si="63"/>
        <v>101</v>
      </c>
      <c r="R96" s="345">
        <f t="shared" si="64"/>
        <v>101</v>
      </c>
    </row>
    <row r="97" spans="1:18" x14ac:dyDescent="0.25">
      <c r="A97" s="86"/>
      <c r="B97" s="87"/>
      <c r="C97" s="71"/>
      <c r="D97" s="71"/>
      <c r="E97" s="71"/>
      <c r="F97" s="71"/>
      <c r="G97" s="71"/>
      <c r="H97" s="71"/>
      <c r="I97" s="88"/>
      <c r="J97" s="149" t="s">
        <v>80</v>
      </c>
      <c r="K97" s="64" t="s">
        <v>95</v>
      </c>
      <c r="L97" s="64"/>
      <c r="M97" s="338"/>
      <c r="N97" s="337">
        <f>N98</f>
        <v>20000</v>
      </c>
      <c r="O97" s="331">
        <f>O98</f>
        <v>20200</v>
      </c>
      <c r="P97" s="332">
        <f>O97*1.01</f>
        <v>20402</v>
      </c>
      <c r="Q97" s="352">
        <f>O97/N97*100</f>
        <v>101</v>
      </c>
      <c r="R97" s="353">
        <f t="shared" si="64"/>
        <v>101</v>
      </c>
    </row>
    <row r="98" spans="1:18" x14ac:dyDescent="0.25">
      <c r="A98" s="104" t="s">
        <v>154</v>
      </c>
      <c r="B98" s="145" t="s">
        <v>50</v>
      </c>
      <c r="C98" s="90" t="s">
        <v>4</v>
      </c>
      <c r="D98" s="90"/>
      <c r="E98" s="90"/>
      <c r="F98" s="90" t="s">
        <v>190</v>
      </c>
      <c r="G98" s="90" t="s">
        <v>4</v>
      </c>
      <c r="H98" s="90" t="s">
        <v>192</v>
      </c>
      <c r="I98" s="92"/>
      <c r="J98" s="104"/>
      <c r="K98" s="91" t="s">
        <v>133</v>
      </c>
      <c r="L98" s="91"/>
      <c r="M98" s="339"/>
      <c r="N98" s="137">
        <f>N99+N102</f>
        <v>20000</v>
      </c>
      <c r="O98" s="138">
        <f t="shared" ref="O98:P98" si="67">O99+O102</f>
        <v>20200</v>
      </c>
      <c r="P98" s="167">
        <f t="shared" si="67"/>
        <v>20402</v>
      </c>
      <c r="Q98" s="354">
        <f>O98/N98*100</f>
        <v>101</v>
      </c>
      <c r="R98" s="186">
        <f t="shared" si="64"/>
        <v>101</v>
      </c>
    </row>
    <row r="99" spans="1:18" x14ac:dyDescent="0.25">
      <c r="A99" s="83" t="s">
        <v>172</v>
      </c>
      <c r="B99" s="105" t="s">
        <v>50</v>
      </c>
      <c r="C99" s="98"/>
      <c r="D99" s="98"/>
      <c r="E99" s="98"/>
      <c r="F99" s="98" t="s">
        <v>190</v>
      </c>
      <c r="G99" s="98"/>
      <c r="H99" s="98" t="s">
        <v>192</v>
      </c>
      <c r="I99" s="85"/>
      <c r="J99" s="83" t="s">
        <v>87</v>
      </c>
      <c r="K99" s="84" t="s">
        <v>260</v>
      </c>
      <c r="L99" s="84"/>
      <c r="M99" s="380"/>
      <c r="N99" s="381">
        <f>N100</f>
        <v>10000</v>
      </c>
      <c r="O99" s="383">
        <f>N99*1.01</f>
        <v>10100</v>
      </c>
      <c r="P99" s="335">
        <f t="shared" ref="P99:P100" si="68">O99*1.01</f>
        <v>10201</v>
      </c>
      <c r="Q99" s="340">
        <f t="shared" si="63"/>
        <v>101</v>
      </c>
      <c r="R99" s="187">
        <f t="shared" si="64"/>
        <v>101</v>
      </c>
    </row>
    <row r="100" spans="1:18" x14ac:dyDescent="0.25">
      <c r="A100" s="102" t="s">
        <v>172</v>
      </c>
      <c r="B100" s="107"/>
      <c r="C100" s="107"/>
      <c r="D100" s="107"/>
      <c r="E100" s="107"/>
      <c r="F100" s="107"/>
      <c r="G100" s="107"/>
      <c r="H100" s="107"/>
      <c r="I100" s="110"/>
      <c r="J100" s="100" t="s">
        <v>87</v>
      </c>
      <c r="K100" s="110">
        <v>3</v>
      </c>
      <c r="L100" s="110" t="s">
        <v>13</v>
      </c>
      <c r="M100" s="110"/>
      <c r="N100" s="121">
        <f>N101</f>
        <v>10000</v>
      </c>
      <c r="O100" s="122">
        <f>N100*1.01</f>
        <v>10100</v>
      </c>
      <c r="P100" s="208">
        <f t="shared" si="68"/>
        <v>10201</v>
      </c>
      <c r="Q100" s="342">
        <f t="shared" si="63"/>
        <v>101</v>
      </c>
      <c r="R100" s="343">
        <f t="shared" si="64"/>
        <v>101</v>
      </c>
    </row>
    <row r="101" spans="1:18" x14ac:dyDescent="0.25">
      <c r="A101" s="101" t="s">
        <v>172</v>
      </c>
      <c r="B101" s="66"/>
      <c r="C101" s="66"/>
      <c r="D101" s="66"/>
      <c r="E101" s="66"/>
      <c r="F101" s="66"/>
      <c r="G101" s="66"/>
      <c r="H101" s="66"/>
      <c r="I101" s="13"/>
      <c r="J101" s="97" t="s">
        <v>87</v>
      </c>
      <c r="K101" s="13">
        <v>38</v>
      </c>
      <c r="L101" s="13" t="s">
        <v>62</v>
      </c>
      <c r="M101" s="13"/>
      <c r="N101" s="125">
        <v>10000</v>
      </c>
      <c r="O101" s="126">
        <f>N101*1.01</f>
        <v>10100</v>
      </c>
      <c r="P101" s="209">
        <f>O101*1.01</f>
        <v>10201</v>
      </c>
      <c r="Q101" s="346">
        <f t="shared" si="63"/>
        <v>101</v>
      </c>
      <c r="R101" s="347">
        <f t="shared" si="64"/>
        <v>101</v>
      </c>
    </row>
    <row r="102" spans="1:18" x14ac:dyDescent="0.25">
      <c r="A102" s="83" t="s">
        <v>173</v>
      </c>
      <c r="B102" s="105" t="s">
        <v>50</v>
      </c>
      <c r="C102" s="98"/>
      <c r="D102" s="98"/>
      <c r="E102" s="98"/>
      <c r="F102" s="98"/>
      <c r="G102" s="98"/>
      <c r="H102" s="98" t="s">
        <v>192</v>
      </c>
      <c r="I102" s="85"/>
      <c r="J102" s="83" t="s">
        <v>88</v>
      </c>
      <c r="K102" s="84" t="s">
        <v>234</v>
      </c>
      <c r="L102" s="84"/>
      <c r="M102" s="84"/>
      <c r="N102" s="160">
        <f>N103</f>
        <v>10000</v>
      </c>
      <c r="O102" s="161">
        <f>O103</f>
        <v>10100</v>
      </c>
      <c r="P102" s="168">
        <f t="shared" ref="P102:P104" si="69">O102*1.01</f>
        <v>10201</v>
      </c>
      <c r="Q102" s="287">
        <f t="shared" si="63"/>
        <v>101</v>
      </c>
      <c r="R102" s="187">
        <f t="shared" si="64"/>
        <v>101</v>
      </c>
    </row>
    <row r="103" spans="1:18" x14ac:dyDescent="0.25">
      <c r="A103" s="102" t="s">
        <v>173</v>
      </c>
      <c r="B103" s="54"/>
      <c r="C103" s="54"/>
      <c r="D103" s="54"/>
      <c r="E103" s="54"/>
      <c r="F103" s="54"/>
      <c r="G103" s="54"/>
      <c r="H103" s="54"/>
      <c r="I103" s="11"/>
      <c r="J103" s="100" t="s">
        <v>88</v>
      </c>
      <c r="K103" s="11" t="s">
        <v>14</v>
      </c>
      <c r="L103" s="11" t="s">
        <v>13</v>
      </c>
      <c r="M103" s="11"/>
      <c r="N103" s="121">
        <f>N104</f>
        <v>10000</v>
      </c>
      <c r="O103" s="122">
        <f>O104</f>
        <v>10100</v>
      </c>
      <c r="P103" s="208">
        <f t="shared" si="69"/>
        <v>10201</v>
      </c>
      <c r="Q103" s="368">
        <f t="shared" si="63"/>
        <v>101</v>
      </c>
      <c r="R103" s="343">
        <f t="shared" si="64"/>
        <v>101</v>
      </c>
    </row>
    <row r="104" spans="1:18" x14ac:dyDescent="0.25">
      <c r="A104" s="103" t="s">
        <v>173</v>
      </c>
      <c r="B104" s="54"/>
      <c r="C104" s="54"/>
      <c r="D104" s="54"/>
      <c r="E104" s="54"/>
      <c r="F104" s="54"/>
      <c r="G104" s="54"/>
      <c r="H104" s="54"/>
      <c r="I104" s="11"/>
      <c r="J104" s="148" t="s">
        <v>88</v>
      </c>
      <c r="K104" s="11" t="s">
        <v>59</v>
      </c>
      <c r="L104" s="11" t="s">
        <v>31</v>
      </c>
      <c r="M104" s="11"/>
      <c r="N104" s="123">
        <v>10000</v>
      </c>
      <c r="O104" s="112">
        <f>N104*1.01</f>
        <v>10100</v>
      </c>
      <c r="P104" s="166">
        <f t="shared" si="69"/>
        <v>10201</v>
      </c>
      <c r="Q104" s="363">
        <f t="shared" si="63"/>
        <v>101</v>
      </c>
      <c r="R104" s="129">
        <f t="shared" si="64"/>
        <v>101</v>
      </c>
    </row>
    <row r="105" spans="1:18" x14ac:dyDescent="0.25">
      <c r="A105" s="141"/>
      <c r="B105" s="146"/>
      <c r="C105" s="118"/>
      <c r="D105" s="118"/>
      <c r="E105" s="118"/>
      <c r="F105" s="118"/>
      <c r="G105" s="118"/>
      <c r="H105" s="118"/>
      <c r="I105" s="120"/>
      <c r="J105" s="141"/>
      <c r="K105" s="119" t="s">
        <v>112</v>
      </c>
      <c r="L105" s="119"/>
      <c r="M105" s="119"/>
      <c r="N105" s="184">
        <f>N106+N121</f>
        <v>102000</v>
      </c>
      <c r="O105" s="266">
        <f>O106+O121</f>
        <v>103020</v>
      </c>
      <c r="P105" s="267">
        <f t="shared" ref="P105:P109" si="70">O105*1.01</f>
        <v>104050.2</v>
      </c>
      <c r="Q105" s="350">
        <f>O105/N105*100</f>
        <v>101</v>
      </c>
      <c r="R105" s="351">
        <f>P105/O105*100</f>
        <v>101</v>
      </c>
    </row>
    <row r="106" spans="1:18" x14ac:dyDescent="0.25">
      <c r="A106" s="86"/>
      <c r="B106" s="87"/>
      <c r="C106" s="71"/>
      <c r="D106" s="71"/>
      <c r="E106" s="71"/>
      <c r="F106" s="71"/>
      <c r="G106" s="71"/>
      <c r="H106" s="71"/>
      <c r="I106" s="88"/>
      <c r="J106" s="149" t="s">
        <v>96</v>
      </c>
      <c r="K106" s="64" t="s">
        <v>97</v>
      </c>
      <c r="L106" s="64"/>
      <c r="M106" s="64"/>
      <c r="N106" s="337">
        <f>N107+N114</f>
        <v>97000</v>
      </c>
      <c r="O106" s="331">
        <f>O107+O114</f>
        <v>97970</v>
      </c>
      <c r="P106" s="332">
        <f t="shared" si="70"/>
        <v>98949.7</v>
      </c>
      <c r="Q106" s="352">
        <f t="shared" ref="Q106:Q120" si="71">O106/N106*100</f>
        <v>101</v>
      </c>
      <c r="R106" s="353">
        <f t="shared" ref="R106:R120" si="72">P106/O106*100</f>
        <v>101</v>
      </c>
    </row>
    <row r="107" spans="1:18" x14ac:dyDescent="0.25">
      <c r="A107" s="104" t="s">
        <v>155</v>
      </c>
      <c r="B107" s="145" t="s">
        <v>50</v>
      </c>
      <c r="C107" s="90"/>
      <c r="D107" s="90" t="s">
        <v>4</v>
      </c>
      <c r="E107" s="90" t="s">
        <v>14</v>
      </c>
      <c r="F107" s="90"/>
      <c r="G107" s="90"/>
      <c r="H107" s="90" t="s">
        <v>192</v>
      </c>
      <c r="I107" s="92"/>
      <c r="J107" s="104"/>
      <c r="K107" s="91" t="s">
        <v>215</v>
      </c>
      <c r="L107" s="91"/>
      <c r="M107" s="91"/>
      <c r="N107" s="137">
        <f>N108+N111</f>
        <v>79000</v>
      </c>
      <c r="O107" s="138">
        <f t="shared" ref="O107:P107" si="73">O108+O111</f>
        <v>79790</v>
      </c>
      <c r="P107" s="167">
        <f t="shared" si="73"/>
        <v>80587.899999999994</v>
      </c>
      <c r="Q107" s="354">
        <f t="shared" si="71"/>
        <v>101</v>
      </c>
      <c r="R107" s="186">
        <f t="shared" si="72"/>
        <v>101</v>
      </c>
    </row>
    <row r="108" spans="1:18" x14ac:dyDescent="0.25">
      <c r="A108" s="83" t="s">
        <v>174</v>
      </c>
      <c r="B108" s="105" t="s">
        <v>50</v>
      </c>
      <c r="C108" s="98"/>
      <c r="D108" s="98" t="s">
        <v>4</v>
      </c>
      <c r="E108" s="98" t="s">
        <v>14</v>
      </c>
      <c r="F108" s="98"/>
      <c r="G108" s="98"/>
      <c r="H108" s="98"/>
      <c r="I108" s="85"/>
      <c r="J108" s="83" t="s">
        <v>63</v>
      </c>
      <c r="K108" s="84" t="s">
        <v>138</v>
      </c>
      <c r="L108" s="84"/>
      <c r="M108" s="84"/>
      <c r="N108" s="381">
        <f>N109</f>
        <v>9000</v>
      </c>
      <c r="O108" s="334">
        <f>N108*1.01</f>
        <v>9090</v>
      </c>
      <c r="P108" s="335">
        <f t="shared" si="70"/>
        <v>9180.9</v>
      </c>
      <c r="Q108" s="340">
        <f t="shared" si="71"/>
        <v>101</v>
      </c>
      <c r="R108" s="187">
        <f t="shared" si="72"/>
        <v>101</v>
      </c>
    </row>
    <row r="109" spans="1:18" x14ac:dyDescent="0.25">
      <c r="A109" s="103" t="s">
        <v>174</v>
      </c>
      <c r="B109" s="65"/>
      <c r="C109" s="54"/>
      <c r="D109" s="54"/>
      <c r="E109" s="54"/>
      <c r="F109" s="54"/>
      <c r="G109" s="54"/>
      <c r="H109" s="54"/>
      <c r="I109" s="108"/>
      <c r="J109" s="148" t="s">
        <v>63</v>
      </c>
      <c r="K109" s="11">
        <v>3</v>
      </c>
      <c r="L109" s="11" t="s">
        <v>13</v>
      </c>
      <c r="M109" s="11"/>
      <c r="N109" s="123">
        <f>N110</f>
        <v>9000</v>
      </c>
      <c r="O109" s="127">
        <f t="shared" ref="O109:O113" si="74">N109*1.01</f>
        <v>9090</v>
      </c>
      <c r="P109" s="166">
        <f t="shared" si="70"/>
        <v>9180.9</v>
      </c>
      <c r="Q109" s="341">
        <f t="shared" si="71"/>
        <v>101</v>
      </c>
      <c r="R109" s="129">
        <f t="shared" si="72"/>
        <v>101</v>
      </c>
    </row>
    <row r="110" spans="1:18" x14ac:dyDescent="0.25">
      <c r="A110" s="103" t="s">
        <v>174</v>
      </c>
      <c r="B110" s="65"/>
      <c r="C110" s="54"/>
      <c r="D110" s="54"/>
      <c r="E110" s="54"/>
      <c r="F110" s="54"/>
      <c r="G110" s="54"/>
      <c r="H110" s="54"/>
      <c r="I110" s="108"/>
      <c r="J110" s="148" t="s">
        <v>63</v>
      </c>
      <c r="K110" s="11">
        <v>37</v>
      </c>
      <c r="L110" s="11" t="s">
        <v>64</v>
      </c>
      <c r="M110" s="11"/>
      <c r="N110" s="123">
        <v>9000</v>
      </c>
      <c r="O110" s="127">
        <f t="shared" si="74"/>
        <v>9090</v>
      </c>
      <c r="P110" s="166">
        <f>O110*1.01</f>
        <v>9180.9</v>
      </c>
      <c r="Q110" s="341">
        <f t="shared" si="71"/>
        <v>101</v>
      </c>
      <c r="R110" s="129">
        <f t="shared" si="72"/>
        <v>101</v>
      </c>
    </row>
    <row r="111" spans="1:18" x14ac:dyDescent="0.25">
      <c r="A111" s="83" t="s">
        <v>208</v>
      </c>
      <c r="B111" s="105" t="s">
        <v>50</v>
      </c>
      <c r="C111" s="98"/>
      <c r="D111" s="98"/>
      <c r="E111" s="98"/>
      <c r="F111" s="98"/>
      <c r="G111" s="98"/>
      <c r="H111" s="98" t="s">
        <v>192</v>
      </c>
      <c r="I111" s="85"/>
      <c r="J111" s="83" t="s">
        <v>209</v>
      </c>
      <c r="K111" s="84" t="s">
        <v>213</v>
      </c>
      <c r="L111" s="84"/>
      <c r="M111" s="84"/>
      <c r="N111" s="160">
        <f>N112</f>
        <v>70000</v>
      </c>
      <c r="O111" s="140">
        <f t="shared" si="74"/>
        <v>70700</v>
      </c>
      <c r="P111" s="168">
        <f t="shared" ref="P111:P113" si="75">O111*1.01</f>
        <v>71407</v>
      </c>
      <c r="Q111" s="340">
        <f t="shared" si="71"/>
        <v>101</v>
      </c>
      <c r="R111" s="187">
        <f t="shared" si="72"/>
        <v>101</v>
      </c>
    </row>
    <row r="112" spans="1:18" x14ac:dyDescent="0.25">
      <c r="A112" s="102" t="s">
        <v>208</v>
      </c>
      <c r="B112" s="54"/>
      <c r="C112" s="54"/>
      <c r="D112" s="54"/>
      <c r="E112" s="54"/>
      <c r="F112" s="54"/>
      <c r="G112" s="54"/>
      <c r="H112" s="54"/>
      <c r="I112" s="11"/>
      <c r="J112" s="100" t="s">
        <v>209</v>
      </c>
      <c r="K112" s="11" t="s">
        <v>6</v>
      </c>
      <c r="L112" s="11" t="s">
        <v>13</v>
      </c>
      <c r="M112" s="11"/>
      <c r="N112" s="121">
        <f>N113</f>
        <v>70000</v>
      </c>
      <c r="O112" s="265">
        <f t="shared" si="74"/>
        <v>70700</v>
      </c>
      <c r="P112" s="208">
        <f t="shared" si="75"/>
        <v>71407</v>
      </c>
      <c r="Q112" s="342">
        <f t="shared" si="71"/>
        <v>101</v>
      </c>
      <c r="R112" s="343">
        <f t="shared" si="72"/>
        <v>101</v>
      </c>
    </row>
    <row r="113" spans="1:18" x14ac:dyDescent="0.25">
      <c r="A113" s="103" t="s">
        <v>208</v>
      </c>
      <c r="B113" s="54"/>
      <c r="C113" s="54"/>
      <c r="D113" s="54"/>
      <c r="E113" s="54"/>
      <c r="F113" s="54"/>
      <c r="G113" s="54"/>
      <c r="H113" s="54"/>
      <c r="I113" s="11"/>
      <c r="J113" s="148" t="s">
        <v>209</v>
      </c>
      <c r="K113" s="11" t="s">
        <v>207</v>
      </c>
      <c r="L113" s="11" t="s">
        <v>64</v>
      </c>
      <c r="M113" s="11"/>
      <c r="N113" s="123">
        <v>70000</v>
      </c>
      <c r="O113" s="127">
        <f t="shared" si="74"/>
        <v>70700</v>
      </c>
      <c r="P113" s="166">
        <f t="shared" si="75"/>
        <v>71407</v>
      </c>
      <c r="Q113" s="344">
        <f t="shared" si="71"/>
        <v>101</v>
      </c>
      <c r="R113" s="129">
        <f t="shared" si="72"/>
        <v>101</v>
      </c>
    </row>
    <row r="114" spans="1:18" x14ac:dyDescent="0.25">
      <c r="A114" s="104" t="s">
        <v>156</v>
      </c>
      <c r="B114" s="145" t="s">
        <v>50</v>
      </c>
      <c r="C114" s="90"/>
      <c r="D114" s="90" t="s">
        <v>4</v>
      </c>
      <c r="E114" s="90" t="s">
        <v>14</v>
      </c>
      <c r="F114" s="90"/>
      <c r="G114" s="90"/>
      <c r="H114" s="90"/>
      <c r="I114" s="92"/>
      <c r="J114" s="104"/>
      <c r="K114" s="91" t="s">
        <v>134</v>
      </c>
      <c r="L114" s="91"/>
      <c r="M114" s="91"/>
      <c r="N114" s="137">
        <f>N115+N118</f>
        <v>18000</v>
      </c>
      <c r="O114" s="177">
        <f>N114*1.01</f>
        <v>18180</v>
      </c>
      <c r="P114" s="178">
        <f>O114*1.01</f>
        <v>18361.8</v>
      </c>
      <c r="Q114" s="185">
        <f t="shared" si="71"/>
        <v>101</v>
      </c>
      <c r="R114" s="186">
        <f t="shared" si="72"/>
        <v>101</v>
      </c>
    </row>
    <row r="115" spans="1:18" x14ac:dyDescent="0.25">
      <c r="A115" s="83" t="s">
        <v>175</v>
      </c>
      <c r="B115" s="105" t="s">
        <v>50</v>
      </c>
      <c r="C115" s="98"/>
      <c r="D115" s="98" t="s">
        <v>4</v>
      </c>
      <c r="E115" s="98" t="s">
        <v>14</v>
      </c>
      <c r="F115" s="98"/>
      <c r="G115" s="98"/>
      <c r="H115" s="98"/>
      <c r="I115" s="85"/>
      <c r="J115" s="83" t="s">
        <v>89</v>
      </c>
      <c r="K115" s="84" t="s">
        <v>137</v>
      </c>
      <c r="L115" s="84"/>
      <c r="M115" s="84"/>
      <c r="N115" s="160">
        <f>N116</f>
        <v>8000</v>
      </c>
      <c r="O115" s="161">
        <f t="shared" ref="O115:P116" si="76">N115*1.01</f>
        <v>8080</v>
      </c>
      <c r="P115" s="168">
        <f t="shared" si="76"/>
        <v>8160.8</v>
      </c>
      <c r="Q115" s="340">
        <f t="shared" si="71"/>
        <v>101</v>
      </c>
      <c r="R115" s="187">
        <f t="shared" si="72"/>
        <v>101</v>
      </c>
    </row>
    <row r="116" spans="1:18" x14ac:dyDescent="0.25">
      <c r="A116" s="102" t="s">
        <v>175</v>
      </c>
      <c r="B116" s="106"/>
      <c r="C116" s="107"/>
      <c r="D116" s="107"/>
      <c r="E116" s="107"/>
      <c r="F116" s="107"/>
      <c r="G116" s="107"/>
      <c r="H116" s="107"/>
      <c r="I116" s="99"/>
      <c r="J116" s="100" t="s">
        <v>89</v>
      </c>
      <c r="K116" s="110">
        <v>3</v>
      </c>
      <c r="L116" s="110" t="s">
        <v>13</v>
      </c>
      <c r="M116" s="110"/>
      <c r="N116" s="121">
        <f>N117</f>
        <v>8000</v>
      </c>
      <c r="O116" s="122">
        <f t="shared" si="76"/>
        <v>8080</v>
      </c>
      <c r="P116" s="208">
        <f t="shared" si="76"/>
        <v>8160.8</v>
      </c>
      <c r="Q116" s="384">
        <f t="shared" si="71"/>
        <v>101</v>
      </c>
      <c r="R116" s="343">
        <f t="shared" si="72"/>
        <v>101</v>
      </c>
    </row>
    <row r="117" spans="1:18" x14ac:dyDescent="0.25">
      <c r="A117" s="103" t="s">
        <v>175</v>
      </c>
      <c r="B117" s="65"/>
      <c r="C117" s="54"/>
      <c r="D117" s="54"/>
      <c r="E117" s="54"/>
      <c r="F117" s="54"/>
      <c r="G117" s="54"/>
      <c r="H117" s="54"/>
      <c r="I117" s="108"/>
      <c r="J117" s="148" t="s">
        <v>89</v>
      </c>
      <c r="K117" s="11">
        <v>37</v>
      </c>
      <c r="L117" s="11" t="s">
        <v>64</v>
      </c>
      <c r="M117" s="11"/>
      <c r="N117" s="123">
        <v>8000</v>
      </c>
      <c r="O117" s="112">
        <f>N117*1.01</f>
        <v>8080</v>
      </c>
      <c r="P117" s="166">
        <f>O117*1.01</f>
        <v>8160.8</v>
      </c>
      <c r="Q117" s="341">
        <f t="shared" si="71"/>
        <v>101</v>
      </c>
      <c r="R117" s="129">
        <f t="shared" si="72"/>
        <v>101</v>
      </c>
    </row>
    <row r="118" spans="1:18" x14ac:dyDescent="0.25">
      <c r="A118" s="83" t="s">
        <v>176</v>
      </c>
      <c r="B118" s="105" t="s">
        <v>50</v>
      </c>
      <c r="C118" s="98"/>
      <c r="D118" s="98" t="s">
        <v>4</v>
      </c>
      <c r="E118" s="98" t="s">
        <v>14</v>
      </c>
      <c r="F118" s="98"/>
      <c r="G118" s="98"/>
      <c r="H118" s="98"/>
      <c r="I118" s="85"/>
      <c r="J118" s="83" t="s">
        <v>89</v>
      </c>
      <c r="K118" s="84" t="s">
        <v>136</v>
      </c>
      <c r="L118" s="84"/>
      <c r="M118" s="84"/>
      <c r="N118" s="160">
        <f>N119</f>
        <v>10000</v>
      </c>
      <c r="O118" s="161">
        <f t="shared" ref="O118:P119" si="77">N118*1.01</f>
        <v>10100</v>
      </c>
      <c r="P118" s="168">
        <f t="shared" si="77"/>
        <v>10201</v>
      </c>
      <c r="Q118" s="340">
        <f t="shared" si="71"/>
        <v>101</v>
      </c>
      <c r="R118" s="187">
        <f t="shared" si="72"/>
        <v>101</v>
      </c>
    </row>
    <row r="119" spans="1:18" x14ac:dyDescent="0.25">
      <c r="A119" s="102" t="s">
        <v>176</v>
      </c>
      <c r="B119" s="106"/>
      <c r="C119" s="107"/>
      <c r="D119" s="107"/>
      <c r="E119" s="107"/>
      <c r="F119" s="107"/>
      <c r="G119" s="107"/>
      <c r="H119" s="107"/>
      <c r="I119" s="99"/>
      <c r="J119" s="100" t="s">
        <v>89</v>
      </c>
      <c r="K119" s="110">
        <v>3</v>
      </c>
      <c r="L119" s="110" t="s">
        <v>13</v>
      </c>
      <c r="M119" s="110"/>
      <c r="N119" s="121">
        <f>N120</f>
        <v>10000</v>
      </c>
      <c r="O119" s="122">
        <f t="shared" si="77"/>
        <v>10100</v>
      </c>
      <c r="P119" s="208">
        <f t="shared" si="77"/>
        <v>10201</v>
      </c>
      <c r="Q119" s="384">
        <f t="shared" si="71"/>
        <v>101</v>
      </c>
      <c r="R119" s="343">
        <f t="shared" si="72"/>
        <v>101</v>
      </c>
    </row>
    <row r="120" spans="1:18" x14ac:dyDescent="0.25">
      <c r="A120" s="103" t="s">
        <v>176</v>
      </c>
      <c r="B120" s="65"/>
      <c r="C120" s="54"/>
      <c r="D120" s="54"/>
      <c r="E120" s="54"/>
      <c r="F120" s="54"/>
      <c r="G120" s="54"/>
      <c r="H120" s="54"/>
      <c r="I120" s="108"/>
      <c r="J120" s="148" t="s">
        <v>89</v>
      </c>
      <c r="K120" s="11">
        <v>37</v>
      </c>
      <c r="L120" s="11" t="s">
        <v>64</v>
      </c>
      <c r="M120" s="11"/>
      <c r="N120" s="123">
        <v>10000</v>
      </c>
      <c r="O120" s="112">
        <f>N120*1.01</f>
        <v>10100</v>
      </c>
      <c r="P120" s="166">
        <f>O120*1.01</f>
        <v>10201</v>
      </c>
      <c r="Q120" s="341">
        <f t="shared" si="71"/>
        <v>101</v>
      </c>
      <c r="R120" s="129">
        <f t="shared" si="72"/>
        <v>101</v>
      </c>
    </row>
    <row r="121" spans="1:18" x14ac:dyDescent="0.25">
      <c r="A121" s="86"/>
      <c r="B121" s="87"/>
      <c r="C121" s="71"/>
      <c r="D121" s="71"/>
      <c r="E121" s="71"/>
      <c r="F121" s="71"/>
      <c r="G121" s="71"/>
      <c r="H121" s="71"/>
      <c r="I121" s="88"/>
      <c r="J121" s="149" t="s">
        <v>81</v>
      </c>
      <c r="K121" s="64" t="s">
        <v>98</v>
      </c>
      <c r="L121" s="64"/>
      <c r="M121" s="64"/>
      <c r="N121" s="135">
        <f>N122</f>
        <v>5000</v>
      </c>
      <c r="O121" s="182">
        <f>N121*1.01</f>
        <v>5050</v>
      </c>
      <c r="P121" s="183">
        <f>O121*1.01</f>
        <v>5100.5</v>
      </c>
      <c r="Q121" s="386">
        <f t="shared" ref="Q121:Q125" si="78">O121/N121*100</f>
        <v>101</v>
      </c>
      <c r="R121" s="353">
        <f t="shared" ref="R121:R125" si="79">P121/O121*100</f>
        <v>101</v>
      </c>
    </row>
    <row r="122" spans="1:18" x14ac:dyDescent="0.25">
      <c r="A122" s="104" t="s">
        <v>157</v>
      </c>
      <c r="B122" s="145" t="s">
        <v>50</v>
      </c>
      <c r="C122" s="90"/>
      <c r="D122" s="90" t="s">
        <v>6</v>
      </c>
      <c r="E122" s="90" t="s">
        <v>14</v>
      </c>
      <c r="F122" s="90"/>
      <c r="G122" s="90"/>
      <c r="H122" s="90"/>
      <c r="I122" s="92"/>
      <c r="J122" s="104" t="s">
        <v>4</v>
      </c>
      <c r="K122" s="91" t="s">
        <v>135</v>
      </c>
      <c r="L122" s="91"/>
      <c r="M122" s="91"/>
      <c r="N122" s="137">
        <f>N123</f>
        <v>5000</v>
      </c>
      <c r="O122" s="138">
        <f t="shared" ref="O122:O125" si="80">N122*1.01</f>
        <v>5050</v>
      </c>
      <c r="P122" s="167">
        <f t="shared" ref="P122:P125" si="81">O122*1.01</f>
        <v>5100.5</v>
      </c>
      <c r="Q122" s="185">
        <f t="shared" si="78"/>
        <v>101</v>
      </c>
      <c r="R122" s="186">
        <f t="shared" si="79"/>
        <v>101</v>
      </c>
    </row>
    <row r="123" spans="1:18" x14ac:dyDescent="0.25">
      <c r="A123" s="83" t="s">
        <v>177</v>
      </c>
      <c r="B123" s="105" t="s">
        <v>50</v>
      </c>
      <c r="C123" s="98"/>
      <c r="D123" s="98" t="s">
        <v>6</v>
      </c>
      <c r="E123" s="98" t="s">
        <v>14</v>
      </c>
      <c r="F123" s="98"/>
      <c r="G123" s="98"/>
      <c r="H123" s="98"/>
      <c r="I123" s="85"/>
      <c r="J123" s="83" t="s">
        <v>65</v>
      </c>
      <c r="K123" s="84" t="s">
        <v>105</v>
      </c>
      <c r="L123" s="84" t="s">
        <v>188</v>
      </c>
      <c r="M123" s="84"/>
      <c r="N123" s="160">
        <f>N124</f>
        <v>5000</v>
      </c>
      <c r="O123" s="140">
        <f t="shared" si="80"/>
        <v>5050</v>
      </c>
      <c r="P123" s="168">
        <f t="shared" si="81"/>
        <v>5100.5</v>
      </c>
      <c r="Q123" s="340">
        <f t="shared" si="78"/>
        <v>101</v>
      </c>
      <c r="R123" s="187">
        <f t="shared" si="79"/>
        <v>101</v>
      </c>
    </row>
    <row r="124" spans="1:18" x14ac:dyDescent="0.25">
      <c r="A124" s="102" t="s">
        <v>177</v>
      </c>
      <c r="B124" s="107"/>
      <c r="C124" s="107"/>
      <c r="D124" s="107"/>
      <c r="E124" s="107"/>
      <c r="F124" s="107"/>
      <c r="G124" s="107"/>
      <c r="H124" s="107"/>
      <c r="I124" s="110"/>
      <c r="J124" s="100" t="s">
        <v>65</v>
      </c>
      <c r="K124" s="110" t="s">
        <v>6</v>
      </c>
      <c r="L124" s="110" t="s">
        <v>13</v>
      </c>
      <c r="M124" s="110"/>
      <c r="N124" s="121">
        <f>N125</f>
        <v>5000</v>
      </c>
      <c r="O124" s="265">
        <f t="shared" si="80"/>
        <v>5050</v>
      </c>
      <c r="P124" s="208">
        <f t="shared" si="81"/>
        <v>5100.5</v>
      </c>
      <c r="Q124" s="342">
        <f t="shared" si="78"/>
        <v>101</v>
      </c>
      <c r="R124" s="343">
        <f t="shared" si="79"/>
        <v>101</v>
      </c>
    </row>
    <row r="125" spans="1:18" x14ac:dyDescent="0.25">
      <c r="A125" s="103" t="s">
        <v>177</v>
      </c>
      <c r="B125" s="54"/>
      <c r="C125" s="54"/>
      <c r="D125" s="54"/>
      <c r="E125" s="54"/>
      <c r="F125" s="54"/>
      <c r="G125" s="54"/>
      <c r="H125" s="54"/>
      <c r="I125" s="11"/>
      <c r="J125" s="148" t="s">
        <v>65</v>
      </c>
      <c r="K125" s="11" t="s">
        <v>53</v>
      </c>
      <c r="L125" s="11" t="s">
        <v>27</v>
      </c>
      <c r="M125" s="11"/>
      <c r="N125" s="123">
        <v>5000</v>
      </c>
      <c r="O125" s="127">
        <f t="shared" si="80"/>
        <v>5050</v>
      </c>
      <c r="P125" s="166">
        <f t="shared" si="81"/>
        <v>5100.5</v>
      </c>
      <c r="Q125" s="344">
        <f t="shared" si="78"/>
        <v>101</v>
      </c>
      <c r="R125" s="129">
        <f t="shared" si="79"/>
        <v>101</v>
      </c>
    </row>
    <row r="126" spans="1:18" x14ac:dyDescent="0.25">
      <c r="A126" s="141"/>
      <c r="B126" s="146"/>
      <c r="C126" s="118"/>
      <c r="D126" s="118"/>
      <c r="E126" s="118"/>
      <c r="F126" s="118"/>
      <c r="G126" s="118"/>
      <c r="H126" s="118"/>
      <c r="I126" s="120"/>
      <c r="J126" s="141"/>
      <c r="K126" s="119" t="s">
        <v>113</v>
      </c>
      <c r="L126" s="119"/>
      <c r="M126" s="119"/>
      <c r="N126" s="184">
        <f>N127</f>
        <v>39000</v>
      </c>
      <c r="O126" s="269">
        <f>O127</f>
        <v>39390</v>
      </c>
      <c r="P126" s="267">
        <f t="shared" ref="O126:P145" si="82">O126*1.01</f>
        <v>39783.9</v>
      </c>
      <c r="Q126" s="350">
        <f>O126/N126*100</f>
        <v>101</v>
      </c>
      <c r="R126" s="351">
        <f>P126/O126*100</f>
        <v>101</v>
      </c>
    </row>
    <row r="127" spans="1:18" x14ac:dyDescent="0.25">
      <c r="A127" s="86"/>
      <c r="B127" s="87"/>
      <c r="C127" s="71"/>
      <c r="D127" s="71"/>
      <c r="E127" s="71"/>
      <c r="F127" s="71"/>
      <c r="G127" s="71"/>
      <c r="H127" s="71"/>
      <c r="I127" s="88"/>
      <c r="J127" s="149" t="s">
        <v>99</v>
      </c>
      <c r="K127" s="64" t="s">
        <v>100</v>
      </c>
      <c r="L127" s="64"/>
      <c r="M127" s="64"/>
      <c r="N127" s="180">
        <f>SUM(N128)</f>
        <v>39000</v>
      </c>
      <c r="O127" s="271">
        <f>O128</f>
        <v>39390</v>
      </c>
      <c r="P127" s="183">
        <f t="shared" si="82"/>
        <v>39783.9</v>
      </c>
      <c r="Q127" s="352">
        <f t="shared" ref="Q127:Q146" si="83">O127/N127*100</f>
        <v>101</v>
      </c>
      <c r="R127" s="353">
        <f t="shared" ref="R127:R146" si="84">P127/O127*100</f>
        <v>101</v>
      </c>
    </row>
    <row r="128" spans="1:18" x14ac:dyDescent="0.25">
      <c r="A128" s="104" t="s">
        <v>158</v>
      </c>
      <c r="B128" s="145" t="s">
        <v>50</v>
      </c>
      <c r="C128" s="90"/>
      <c r="D128" s="90" t="s">
        <v>6</v>
      </c>
      <c r="E128" s="90"/>
      <c r="F128" s="90" t="s">
        <v>190</v>
      </c>
      <c r="G128" s="90"/>
      <c r="H128" s="90" t="s">
        <v>192</v>
      </c>
      <c r="I128" s="92"/>
      <c r="J128" s="104"/>
      <c r="K128" s="91" t="s">
        <v>139</v>
      </c>
      <c r="L128" s="91"/>
      <c r="M128" s="91"/>
      <c r="N128" s="137">
        <f>N129+N132+N135+N138+N144+N141</f>
        <v>39000</v>
      </c>
      <c r="O128" s="177">
        <f>O129+O132+O135+O138+O141+O144</f>
        <v>39390</v>
      </c>
      <c r="P128" s="167">
        <f t="shared" si="82"/>
        <v>39783.9</v>
      </c>
      <c r="Q128" s="354">
        <f t="shared" si="83"/>
        <v>101</v>
      </c>
      <c r="R128" s="186">
        <f t="shared" si="84"/>
        <v>101</v>
      </c>
    </row>
    <row r="129" spans="1:18" x14ac:dyDescent="0.25">
      <c r="A129" s="83" t="s">
        <v>178</v>
      </c>
      <c r="B129" s="105" t="s">
        <v>50</v>
      </c>
      <c r="C129" s="98"/>
      <c r="D129" s="98"/>
      <c r="E129" s="98"/>
      <c r="F129" s="98"/>
      <c r="G129" s="98"/>
      <c r="H129" s="98"/>
      <c r="I129" s="85"/>
      <c r="J129" s="83" t="s">
        <v>66</v>
      </c>
      <c r="K129" s="84" t="s">
        <v>140</v>
      </c>
      <c r="L129" s="84"/>
      <c r="M129" s="84"/>
      <c r="N129" s="160">
        <f>N130</f>
        <v>1000</v>
      </c>
      <c r="O129" s="161">
        <f t="shared" si="82"/>
        <v>1010</v>
      </c>
      <c r="P129" s="168">
        <f t="shared" si="82"/>
        <v>1020.1</v>
      </c>
      <c r="Q129" s="340">
        <f t="shared" si="83"/>
        <v>101</v>
      </c>
      <c r="R129" s="187">
        <f t="shared" si="84"/>
        <v>101</v>
      </c>
    </row>
    <row r="130" spans="1:18" x14ac:dyDescent="0.25">
      <c r="A130" s="102" t="s">
        <v>178</v>
      </c>
      <c r="B130" s="106"/>
      <c r="C130" s="107"/>
      <c r="D130" s="107"/>
      <c r="E130" s="107"/>
      <c r="F130" s="107"/>
      <c r="G130" s="107"/>
      <c r="H130" s="107"/>
      <c r="I130" s="99"/>
      <c r="J130" s="100" t="s">
        <v>66</v>
      </c>
      <c r="K130" s="110">
        <v>3</v>
      </c>
      <c r="L130" s="110" t="s">
        <v>13</v>
      </c>
      <c r="M130" s="110"/>
      <c r="N130" s="121">
        <f>N131</f>
        <v>1000</v>
      </c>
      <c r="O130" s="122">
        <f t="shared" si="82"/>
        <v>1010</v>
      </c>
      <c r="P130" s="208">
        <f t="shared" si="82"/>
        <v>1020.1</v>
      </c>
      <c r="Q130" s="384">
        <f t="shared" si="83"/>
        <v>101</v>
      </c>
      <c r="R130" s="343">
        <f t="shared" si="84"/>
        <v>101</v>
      </c>
    </row>
    <row r="131" spans="1:18" x14ac:dyDescent="0.25">
      <c r="A131" s="103" t="s">
        <v>178</v>
      </c>
      <c r="B131" s="65"/>
      <c r="C131" s="54"/>
      <c r="D131" s="54"/>
      <c r="E131" s="54"/>
      <c r="F131" s="54"/>
      <c r="G131" s="54"/>
      <c r="H131" s="54"/>
      <c r="I131" s="108"/>
      <c r="J131" s="148" t="s">
        <v>66</v>
      </c>
      <c r="K131" s="11">
        <v>38</v>
      </c>
      <c r="L131" s="11" t="s">
        <v>54</v>
      </c>
      <c r="M131" s="11"/>
      <c r="N131" s="123">
        <v>1000</v>
      </c>
      <c r="O131" s="112">
        <f t="shared" si="82"/>
        <v>1010</v>
      </c>
      <c r="P131" s="166">
        <f t="shared" si="82"/>
        <v>1020.1</v>
      </c>
      <c r="Q131" s="341">
        <f t="shared" si="83"/>
        <v>101</v>
      </c>
      <c r="R131" s="129">
        <f t="shared" si="84"/>
        <v>101</v>
      </c>
    </row>
    <row r="132" spans="1:18" x14ac:dyDescent="0.25">
      <c r="A132" s="83" t="s">
        <v>179</v>
      </c>
      <c r="B132" s="98" t="s">
        <v>50</v>
      </c>
      <c r="C132" s="98"/>
      <c r="D132" s="98"/>
      <c r="E132" s="98"/>
      <c r="F132" s="98"/>
      <c r="G132" s="98"/>
      <c r="H132" s="98" t="s">
        <v>192</v>
      </c>
      <c r="I132" s="84"/>
      <c r="J132" s="83" t="s">
        <v>66</v>
      </c>
      <c r="K132" s="84" t="s">
        <v>141</v>
      </c>
      <c r="L132" s="84"/>
      <c r="M132" s="84"/>
      <c r="N132" s="160">
        <f>N133</f>
        <v>3000</v>
      </c>
      <c r="O132" s="161">
        <f t="shared" si="82"/>
        <v>3030</v>
      </c>
      <c r="P132" s="168">
        <f t="shared" si="82"/>
        <v>3060.3</v>
      </c>
      <c r="Q132" s="340">
        <f t="shared" si="83"/>
        <v>101</v>
      </c>
      <c r="R132" s="187">
        <f t="shared" si="84"/>
        <v>101</v>
      </c>
    </row>
    <row r="133" spans="1:18" x14ac:dyDescent="0.25">
      <c r="A133" s="103" t="s">
        <v>179</v>
      </c>
      <c r="B133" s="54"/>
      <c r="C133" s="54"/>
      <c r="D133" s="54"/>
      <c r="E133" s="54"/>
      <c r="F133" s="54"/>
      <c r="G133" s="54"/>
      <c r="H133" s="54"/>
      <c r="I133" s="11"/>
      <c r="J133" s="148" t="s">
        <v>66</v>
      </c>
      <c r="K133" s="11">
        <v>3</v>
      </c>
      <c r="L133" s="11" t="s">
        <v>13</v>
      </c>
      <c r="M133" s="11"/>
      <c r="N133" s="123">
        <f>N134</f>
        <v>3000</v>
      </c>
      <c r="O133" s="112">
        <f t="shared" si="82"/>
        <v>3030</v>
      </c>
      <c r="P133" s="166">
        <f t="shared" si="82"/>
        <v>3060.3</v>
      </c>
      <c r="Q133" s="341">
        <f t="shared" si="83"/>
        <v>101</v>
      </c>
      <c r="R133" s="129">
        <f t="shared" si="84"/>
        <v>101</v>
      </c>
    </row>
    <row r="134" spans="1:18" x14ac:dyDescent="0.25">
      <c r="A134" s="103" t="s">
        <v>179</v>
      </c>
      <c r="B134" s="54"/>
      <c r="C134" s="54"/>
      <c r="D134" s="54"/>
      <c r="E134" s="54"/>
      <c r="F134" s="54"/>
      <c r="G134" s="54"/>
      <c r="H134" s="54"/>
      <c r="I134" s="11"/>
      <c r="J134" s="148" t="s">
        <v>66</v>
      </c>
      <c r="K134" s="11" t="s">
        <v>53</v>
      </c>
      <c r="L134" s="11" t="s">
        <v>27</v>
      </c>
      <c r="M134" s="11"/>
      <c r="N134" s="123">
        <v>3000</v>
      </c>
      <c r="O134" s="112">
        <f t="shared" si="82"/>
        <v>3030</v>
      </c>
      <c r="P134" s="166">
        <f t="shared" si="82"/>
        <v>3060.3</v>
      </c>
      <c r="Q134" s="341">
        <f t="shared" si="83"/>
        <v>101</v>
      </c>
      <c r="R134" s="129">
        <f t="shared" si="84"/>
        <v>101</v>
      </c>
    </row>
    <row r="135" spans="1:18" x14ac:dyDescent="0.25">
      <c r="A135" s="83" t="s">
        <v>180</v>
      </c>
      <c r="B135" s="105" t="s">
        <v>50</v>
      </c>
      <c r="C135" s="98"/>
      <c r="D135" s="98"/>
      <c r="E135" s="98"/>
      <c r="F135" s="98"/>
      <c r="G135" s="98"/>
      <c r="H135" s="98"/>
      <c r="I135" s="85"/>
      <c r="J135" s="83" t="s">
        <v>66</v>
      </c>
      <c r="K135" s="84" t="s">
        <v>142</v>
      </c>
      <c r="L135" s="84"/>
      <c r="M135" s="84"/>
      <c r="N135" s="160">
        <f>N136</f>
        <v>1000</v>
      </c>
      <c r="O135" s="161">
        <f t="shared" si="82"/>
        <v>1010</v>
      </c>
      <c r="P135" s="168">
        <f t="shared" si="82"/>
        <v>1020.1</v>
      </c>
      <c r="Q135" s="340">
        <f t="shared" si="83"/>
        <v>101</v>
      </c>
      <c r="R135" s="187">
        <f t="shared" si="84"/>
        <v>101</v>
      </c>
    </row>
    <row r="136" spans="1:18" x14ac:dyDescent="0.25">
      <c r="A136" s="102" t="s">
        <v>180</v>
      </c>
      <c r="B136" s="106"/>
      <c r="C136" s="107"/>
      <c r="D136" s="107"/>
      <c r="E136" s="107"/>
      <c r="F136" s="107"/>
      <c r="G136" s="107"/>
      <c r="H136" s="107"/>
      <c r="I136" s="99"/>
      <c r="J136" s="11" t="s">
        <v>66</v>
      </c>
      <c r="K136" s="255">
        <v>3</v>
      </c>
      <c r="L136" s="110" t="s">
        <v>13</v>
      </c>
      <c r="M136" s="99"/>
      <c r="N136" s="112">
        <f>N137</f>
        <v>1000</v>
      </c>
      <c r="O136" s="112">
        <f t="shared" si="82"/>
        <v>1010</v>
      </c>
      <c r="P136" s="127">
        <f t="shared" si="82"/>
        <v>1020.1</v>
      </c>
      <c r="Q136" s="342">
        <f t="shared" si="83"/>
        <v>101</v>
      </c>
      <c r="R136" s="343">
        <f t="shared" si="84"/>
        <v>101</v>
      </c>
    </row>
    <row r="137" spans="1:18" x14ac:dyDescent="0.25">
      <c r="A137" s="103" t="s">
        <v>180</v>
      </c>
      <c r="B137" s="65"/>
      <c r="C137" s="54"/>
      <c r="D137" s="54"/>
      <c r="E137" s="54"/>
      <c r="F137" s="54"/>
      <c r="G137" s="54"/>
      <c r="H137" s="54"/>
      <c r="I137" s="108"/>
      <c r="J137" s="11" t="s">
        <v>66</v>
      </c>
      <c r="K137" s="10" t="s">
        <v>58</v>
      </c>
      <c r="L137" s="11" t="s">
        <v>54</v>
      </c>
      <c r="M137" s="108"/>
      <c r="N137" s="112">
        <v>1000</v>
      </c>
      <c r="O137" s="112">
        <f t="shared" si="82"/>
        <v>1010</v>
      </c>
      <c r="P137" s="127">
        <f t="shared" si="82"/>
        <v>1020.1</v>
      </c>
      <c r="Q137" s="344">
        <f t="shared" si="83"/>
        <v>101</v>
      </c>
      <c r="R137" s="129">
        <f t="shared" si="84"/>
        <v>101</v>
      </c>
    </row>
    <row r="138" spans="1:18" x14ac:dyDescent="0.25">
      <c r="A138" s="83" t="s">
        <v>182</v>
      </c>
      <c r="B138" s="105"/>
      <c r="C138" s="98"/>
      <c r="D138" s="98"/>
      <c r="E138" s="98"/>
      <c r="F138" s="98" t="s">
        <v>190</v>
      </c>
      <c r="G138" s="98"/>
      <c r="H138" s="98" t="s">
        <v>192</v>
      </c>
      <c r="I138" s="85"/>
      <c r="J138" s="83" t="s">
        <v>66</v>
      </c>
      <c r="K138" s="84" t="s">
        <v>262</v>
      </c>
      <c r="L138" s="84"/>
      <c r="M138" s="84"/>
      <c r="N138" s="160">
        <f>N139</f>
        <v>15000</v>
      </c>
      <c r="O138" s="161">
        <f>O139</f>
        <v>15150</v>
      </c>
      <c r="P138" s="168">
        <f t="shared" ref="P138" si="85">O138*1.01</f>
        <v>15301.5</v>
      </c>
      <c r="Q138" s="287">
        <f t="shared" ref="Q138:Q140" si="86">O138/N138*100</f>
        <v>101</v>
      </c>
      <c r="R138" s="187">
        <f t="shared" ref="R138:R140" si="87">P138/O138*100</f>
        <v>101</v>
      </c>
    </row>
    <row r="139" spans="1:18" x14ac:dyDescent="0.25">
      <c r="A139" s="102" t="s">
        <v>182</v>
      </c>
      <c r="B139" s="107"/>
      <c r="C139" s="107"/>
      <c r="D139" s="107"/>
      <c r="E139" s="107"/>
      <c r="F139" s="107"/>
      <c r="G139" s="107"/>
      <c r="H139" s="107"/>
      <c r="I139" s="110"/>
      <c r="J139" s="100" t="s">
        <v>66</v>
      </c>
      <c r="K139" s="325" t="s">
        <v>14</v>
      </c>
      <c r="L139" s="110" t="s">
        <v>15</v>
      </c>
      <c r="M139" s="110"/>
      <c r="N139" s="121">
        <f>N140</f>
        <v>15000</v>
      </c>
      <c r="O139" s="122">
        <f>O140</f>
        <v>15150</v>
      </c>
      <c r="P139" s="208">
        <f t="shared" ref="P139" si="88">O139*1.01</f>
        <v>15301.5</v>
      </c>
      <c r="Q139" s="368">
        <f t="shared" si="86"/>
        <v>101</v>
      </c>
      <c r="R139" s="343">
        <f t="shared" si="87"/>
        <v>101</v>
      </c>
    </row>
    <row r="140" spans="1:18" x14ac:dyDescent="0.25">
      <c r="A140" s="103" t="s">
        <v>182</v>
      </c>
      <c r="B140" s="54"/>
      <c r="C140" s="54"/>
      <c r="D140" s="54"/>
      <c r="E140" s="54"/>
      <c r="F140" s="54"/>
      <c r="G140" s="54"/>
      <c r="H140" s="54"/>
      <c r="I140" s="11"/>
      <c r="J140" s="148" t="s">
        <v>66</v>
      </c>
      <c r="K140" s="11">
        <v>42</v>
      </c>
      <c r="L140" s="11" t="s">
        <v>31</v>
      </c>
      <c r="M140" s="11"/>
      <c r="N140" s="123">
        <v>15000</v>
      </c>
      <c r="O140" s="112">
        <f>N140*1.01</f>
        <v>15150</v>
      </c>
      <c r="P140" s="166">
        <f t="shared" ref="P140" si="89">O140*1.01</f>
        <v>15301.5</v>
      </c>
      <c r="Q140" s="363">
        <f t="shared" si="86"/>
        <v>101</v>
      </c>
      <c r="R140" s="129">
        <f t="shared" si="87"/>
        <v>101</v>
      </c>
    </row>
    <row r="141" spans="1:18" x14ac:dyDescent="0.25">
      <c r="A141" s="83" t="s">
        <v>224</v>
      </c>
      <c r="B141" s="105" t="s">
        <v>50</v>
      </c>
      <c r="C141" s="98"/>
      <c r="D141" s="98"/>
      <c r="E141" s="98"/>
      <c r="F141" s="98"/>
      <c r="G141" s="98"/>
      <c r="H141" s="98" t="s">
        <v>192</v>
      </c>
      <c r="I141" s="85"/>
      <c r="J141" s="83" t="s">
        <v>66</v>
      </c>
      <c r="K141" s="262" t="s">
        <v>223</v>
      </c>
      <c r="L141" s="84"/>
      <c r="M141" s="84"/>
      <c r="N141" s="160">
        <f>N142</f>
        <v>15000</v>
      </c>
      <c r="O141" s="161">
        <f>O142</f>
        <v>15150</v>
      </c>
      <c r="P141" s="170">
        <f>O141*1.01</f>
        <v>15301.5</v>
      </c>
      <c r="Q141" s="362">
        <f t="shared" ref="Q141:Q143" si="90">O141/N141*100</f>
        <v>101</v>
      </c>
      <c r="R141" s="187">
        <f t="shared" ref="R141:R143" si="91">P141/O141*100</f>
        <v>101</v>
      </c>
    </row>
    <row r="142" spans="1:18" x14ac:dyDescent="0.25">
      <c r="A142" s="103" t="s">
        <v>224</v>
      </c>
      <c r="B142" s="65"/>
      <c r="C142" s="54"/>
      <c r="D142" s="54"/>
      <c r="E142" s="54"/>
      <c r="F142" s="54"/>
      <c r="G142" s="54"/>
      <c r="H142" s="54"/>
      <c r="I142" s="108"/>
      <c r="J142" s="148" t="s">
        <v>66</v>
      </c>
      <c r="K142" s="11">
        <v>4</v>
      </c>
      <c r="L142" s="11" t="s">
        <v>15</v>
      </c>
      <c r="M142" s="11"/>
      <c r="N142" s="123">
        <f>N143</f>
        <v>15000</v>
      </c>
      <c r="O142" s="263">
        <f>O143</f>
        <v>15150</v>
      </c>
      <c r="P142" s="264">
        <f t="shared" ref="P142:P143" si="92">O142*1.01</f>
        <v>15301.5</v>
      </c>
      <c r="Q142" s="363">
        <f t="shared" si="90"/>
        <v>101</v>
      </c>
      <c r="R142" s="129">
        <f t="shared" si="91"/>
        <v>101</v>
      </c>
    </row>
    <row r="143" spans="1:18" x14ac:dyDescent="0.25">
      <c r="A143" s="103" t="s">
        <v>224</v>
      </c>
      <c r="B143" s="65"/>
      <c r="C143" s="54"/>
      <c r="D143" s="54"/>
      <c r="E143" s="54"/>
      <c r="F143" s="54"/>
      <c r="G143" s="54"/>
      <c r="H143" s="54"/>
      <c r="I143" s="108"/>
      <c r="J143" s="148" t="s">
        <v>66</v>
      </c>
      <c r="K143" s="11" t="s">
        <v>59</v>
      </c>
      <c r="L143" s="11" t="s">
        <v>31</v>
      </c>
      <c r="M143" s="11"/>
      <c r="N143" s="123">
        <v>15000</v>
      </c>
      <c r="O143" s="263">
        <f>N143*1.01</f>
        <v>15150</v>
      </c>
      <c r="P143" s="264">
        <f t="shared" si="92"/>
        <v>15301.5</v>
      </c>
      <c r="Q143" s="363">
        <f t="shared" si="90"/>
        <v>101</v>
      </c>
      <c r="R143" s="129">
        <f t="shared" si="91"/>
        <v>101</v>
      </c>
    </row>
    <row r="144" spans="1:18" x14ac:dyDescent="0.25">
      <c r="A144" s="83" t="s">
        <v>181</v>
      </c>
      <c r="B144" s="105" t="s">
        <v>50</v>
      </c>
      <c r="C144" s="98"/>
      <c r="D144" s="98"/>
      <c r="E144" s="98"/>
      <c r="F144" s="98"/>
      <c r="G144" s="98"/>
      <c r="H144" s="98" t="s">
        <v>192</v>
      </c>
      <c r="I144" s="85"/>
      <c r="J144" s="83" t="s">
        <v>67</v>
      </c>
      <c r="K144" s="84" t="s">
        <v>143</v>
      </c>
      <c r="L144" s="84"/>
      <c r="M144" s="84"/>
      <c r="N144" s="160">
        <f>N145</f>
        <v>4000</v>
      </c>
      <c r="O144" s="161">
        <f t="shared" si="82"/>
        <v>4040</v>
      </c>
      <c r="P144" s="168">
        <f t="shared" si="82"/>
        <v>4080.4</v>
      </c>
      <c r="Q144" s="340">
        <f t="shared" si="83"/>
        <v>101</v>
      </c>
      <c r="R144" s="187">
        <f t="shared" si="84"/>
        <v>101</v>
      </c>
    </row>
    <row r="145" spans="1:18" x14ac:dyDescent="0.25">
      <c r="A145" s="103" t="s">
        <v>181</v>
      </c>
      <c r="B145" s="65"/>
      <c r="C145" s="54"/>
      <c r="D145" s="54"/>
      <c r="E145" s="54"/>
      <c r="F145" s="54"/>
      <c r="G145" s="54"/>
      <c r="H145" s="54"/>
      <c r="I145" s="108"/>
      <c r="J145" s="148" t="s">
        <v>67</v>
      </c>
      <c r="K145" s="11">
        <v>3</v>
      </c>
      <c r="L145" s="11" t="s">
        <v>13</v>
      </c>
      <c r="M145" s="11"/>
      <c r="N145" s="123">
        <f>N146</f>
        <v>4000</v>
      </c>
      <c r="O145" s="112">
        <f t="shared" si="82"/>
        <v>4040</v>
      </c>
      <c r="P145" s="166">
        <f t="shared" si="82"/>
        <v>4080.4</v>
      </c>
      <c r="Q145" s="341">
        <f t="shared" si="83"/>
        <v>101</v>
      </c>
      <c r="R145" s="129">
        <f t="shared" si="84"/>
        <v>101</v>
      </c>
    </row>
    <row r="146" spans="1:18" x14ac:dyDescent="0.25">
      <c r="A146" s="103" t="s">
        <v>181</v>
      </c>
      <c r="B146" s="65"/>
      <c r="C146" s="54"/>
      <c r="D146" s="54"/>
      <c r="E146" s="54"/>
      <c r="F146" s="54"/>
      <c r="G146" s="54"/>
      <c r="H146" s="54"/>
      <c r="I146" s="108"/>
      <c r="J146" s="148" t="s">
        <v>67</v>
      </c>
      <c r="K146" s="11">
        <v>38</v>
      </c>
      <c r="L146" s="11" t="s">
        <v>54</v>
      </c>
      <c r="M146" s="11"/>
      <c r="N146" s="123">
        <v>4000</v>
      </c>
      <c r="O146" s="112">
        <f>N146*1.01</f>
        <v>4040</v>
      </c>
      <c r="P146" s="166">
        <f>O146*1.01</f>
        <v>4080.4</v>
      </c>
      <c r="Q146" s="341">
        <f t="shared" si="83"/>
        <v>101</v>
      </c>
      <c r="R146" s="129">
        <f t="shared" si="84"/>
        <v>101</v>
      </c>
    </row>
    <row r="147" spans="1:18" x14ac:dyDescent="0.25">
      <c r="A147" s="141"/>
      <c r="B147" s="146"/>
      <c r="C147" s="118"/>
      <c r="D147" s="118"/>
      <c r="E147" s="118"/>
      <c r="F147" s="118"/>
      <c r="G147" s="118"/>
      <c r="H147" s="118"/>
      <c r="I147" s="120"/>
      <c r="J147" s="141"/>
      <c r="K147" s="119" t="s">
        <v>114</v>
      </c>
      <c r="L147" s="119"/>
      <c r="M147" s="119"/>
      <c r="N147" s="184">
        <f>SUM(N148)</f>
        <v>18800</v>
      </c>
      <c r="O147" s="266">
        <f>O148</f>
        <v>18988</v>
      </c>
      <c r="P147" s="267">
        <f t="shared" ref="O147:P151" si="93">O147*1.01</f>
        <v>19177.88</v>
      </c>
      <c r="Q147" s="350">
        <f>O147/N147*100</f>
        <v>101</v>
      </c>
      <c r="R147" s="351">
        <f>P147/O147*100</f>
        <v>101</v>
      </c>
    </row>
    <row r="148" spans="1:18" x14ac:dyDescent="0.25">
      <c r="A148" s="86"/>
      <c r="B148" s="87"/>
      <c r="C148" s="71"/>
      <c r="D148" s="71"/>
      <c r="E148" s="71"/>
      <c r="F148" s="71"/>
      <c r="G148" s="71"/>
      <c r="H148" s="71"/>
      <c r="I148" s="88"/>
      <c r="J148" s="149" t="s">
        <v>99</v>
      </c>
      <c r="K148" s="64" t="s">
        <v>100</v>
      </c>
      <c r="L148" s="64"/>
      <c r="M148" s="64"/>
      <c r="N148" s="180">
        <f>N149</f>
        <v>18800</v>
      </c>
      <c r="O148" s="182">
        <f>O149</f>
        <v>18988</v>
      </c>
      <c r="P148" s="183">
        <f t="shared" si="93"/>
        <v>19177.88</v>
      </c>
      <c r="Q148" s="352">
        <f t="shared" ref="Q148:Q155" si="94">O148/N148*100</f>
        <v>101</v>
      </c>
      <c r="R148" s="353">
        <f t="shared" ref="R148:R155" si="95">P148/O148*100</f>
        <v>101</v>
      </c>
    </row>
    <row r="149" spans="1:18" x14ac:dyDescent="0.25">
      <c r="A149" s="104" t="s">
        <v>159</v>
      </c>
      <c r="B149" s="145" t="s">
        <v>50</v>
      </c>
      <c r="C149" s="90"/>
      <c r="D149" s="90" t="s">
        <v>6</v>
      </c>
      <c r="E149" s="90" t="s">
        <v>14</v>
      </c>
      <c r="F149" s="90"/>
      <c r="G149" s="90" t="s">
        <v>4</v>
      </c>
      <c r="H149" s="90" t="s">
        <v>192</v>
      </c>
      <c r="I149" s="92"/>
      <c r="J149" s="104"/>
      <c r="K149" s="91" t="s">
        <v>214</v>
      </c>
      <c r="L149" s="91"/>
      <c r="M149" s="91"/>
      <c r="N149" s="137">
        <f>N150+N153+N156</f>
        <v>18800</v>
      </c>
      <c r="O149" s="138">
        <f>O150+O153+O156</f>
        <v>18988</v>
      </c>
      <c r="P149" s="167">
        <f t="shared" si="93"/>
        <v>19177.88</v>
      </c>
      <c r="Q149" s="354">
        <f t="shared" si="94"/>
        <v>101</v>
      </c>
      <c r="R149" s="186">
        <f t="shared" si="95"/>
        <v>101</v>
      </c>
    </row>
    <row r="150" spans="1:18" x14ac:dyDescent="0.25">
      <c r="A150" s="83" t="s">
        <v>183</v>
      </c>
      <c r="B150" s="105" t="s">
        <v>50</v>
      </c>
      <c r="C150" s="98"/>
      <c r="D150" s="98" t="s">
        <v>6</v>
      </c>
      <c r="E150" s="98" t="s">
        <v>14</v>
      </c>
      <c r="F150" s="98" t="s">
        <v>4</v>
      </c>
      <c r="G150" s="98" t="s">
        <v>4</v>
      </c>
      <c r="H150" s="98" t="s">
        <v>192</v>
      </c>
      <c r="I150" s="85"/>
      <c r="J150" s="83" t="s">
        <v>68</v>
      </c>
      <c r="K150" s="84" t="s">
        <v>144</v>
      </c>
      <c r="L150" s="84"/>
      <c r="M150" s="84"/>
      <c r="N150" s="139">
        <f>SUM(N151)</f>
        <v>2000</v>
      </c>
      <c r="O150" s="140">
        <f>N150*1.01</f>
        <v>2020</v>
      </c>
      <c r="P150" s="168">
        <f t="shared" si="93"/>
        <v>2040.2</v>
      </c>
      <c r="Q150" s="340">
        <f t="shared" si="94"/>
        <v>101</v>
      </c>
      <c r="R150" s="187">
        <f t="shared" si="95"/>
        <v>101</v>
      </c>
    </row>
    <row r="151" spans="1:18" x14ac:dyDescent="0.25">
      <c r="A151" s="102" t="s">
        <v>183</v>
      </c>
      <c r="B151" s="106"/>
      <c r="C151" s="107"/>
      <c r="D151" s="107"/>
      <c r="E151" s="107"/>
      <c r="F151" s="107"/>
      <c r="G151" s="107"/>
      <c r="H151" s="107"/>
      <c r="I151" s="99"/>
      <c r="J151" s="110" t="s">
        <v>68</v>
      </c>
      <c r="K151" s="255">
        <v>3</v>
      </c>
      <c r="L151" s="110" t="s">
        <v>13</v>
      </c>
      <c r="M151" s="99"/>
      <c r="N151" s="201">
        <f>N152</f>
        <v>2000</v>
      </c>
      <c r="O151" s="265">
        <f t="shared" si="93"/>
        <v>2020</v>
      </c>
      <c r="P151" s="208">
        <f t="shared" si="93"/>
        <v>2040.2</v>
      </c>
      <c r="Q151" s="342">
        <f t="shared" si="94"/>
        <v>101</v>
      </c>
      <c r="R151" s="343">
        <f t="shared" si="95"/>
        <v>101</v>
      </c>
    </row>
    <row r="152" spans="1:18" x14ac:dyDescent="0.25">
      <c r="A152" s="103" t="s">
        <v>183</v>
      </c>
      <c r="B152" s="65"/>
      <c r="C152" s="54"/>
      <c r="D152" s="54"/>
      <c r="E152" s="54"/>
      <c r="F152" s="54"/>
      <c r="G152" s="54"/>
      <c r="H152" s="54"/>
      <c r="I152" s="108"/>
      <c r="J152" s="11" t="s">
        <v>68</v>
      </c>
      <c r="K152" s="10">
        <v>38</v>
      </c>
      <c r="L152" s="11" t="s">
        <v>54</v>
      </c>
      <c r="M152" s="108"/>
      <c r="N152" s="123">
        <v>2000</v>
      </c>
      <c r="O152" s="112">
        <f>N152*1.01</f>
        <v>2020</v>
      </c>
      <c r="P152" s="166">
        <f>O152*1.01</f>
        <v>2040.2</v>
      </c>
      <c r="Q152" s="344">
        <f t="shared" si="94"/>
        <v>101</v>
      </c>
      <c r="R152" s="129">
        <f t="shared" si="95"/>
        <v>101</v>
      </c>
    </row>
    <row r="153" spans="1:18" x14ac:dyDescent="0.25">
      <c r="A153" s="83" t="s">
        <v>210</v>
      </c>
      <c r="B153" s="105" t="s">
        <v>50</v>
      </c>
      <c r="C153" s="98"/>
      <c r="D153" s="98"/>
      <c r="E153" s="98"/>
      <c r="F153" s="98"/>
      <c r="G153" s="98"/>
      <c r="H153" s="98" t="s">
        <v>192</v>
      </c>
      <c r="I153" s="85"/>
      <c r="J153" s="83" t="s">
        <v>211</v>
      </c>
      <c r="K153" s="84" t="s">
        <v>217</v>
      </c>
      <c r="L153" s="84"/>
      <c r="M153" s="84"/>
      <c r="N153" s="139">
        <f>N154</f>
        <v>11800</v>
      </c>
      <c r="O153" s="161">
        <f>O154</f>
        <v>11918</v>
      </c>
      <c r="P153" s="168">
        <f t="shared" ref="P153:P155" si="96">O153*1.01</f>
        <v>12037.18</v>
      </c>
      <c r="Q153" s="287">
        <f t="shared" si="94"/>
        <v>101</v>
      </c>
      <c r="R153" s="187">
        <f t="shared" si="95"/>
        <v>101</v>
      </c>
    </row>
    <row r="154" spans="1:18" x14ac:dyDescent="0.25">
      <c r="A154" s="103" t="s">
        <v>210</v>
      </c>
      <c r="B154" s="65"/>
      <c r="C154" s="54"/>
      <c r="D154" s="54"/>
      <c r="E154" s="54"/>
      <c r="F154" s="54"/>
      <c r="G154" s="54"/>
      <c r="H154" s="54"/>
      <c r="I154" s="108"/>
      <c r="J154" s="148" t="s">
        <v>211</v>
      </c>
      <c r="K154" s="11" t="s">
        <v>14</v>
      </c>
      <c r="L154" s="11" t="s">
        <v>15</v>
      </c>
      <c r="M154" s="11"/>
      <c r="N154" s="151">
        <f>N155</f>
        <v>11800</v>
      </c>
      <c r="O154" s="112">
        <f>O155</f>
        <v>11918</v>
      </c>
      <c r="P154" s="166">
        <f t="shared" si="96"/>
        <v>12037.18</v>
      </c>
      <c r="Q154" s="288">
        <f t="shared" si="94"/>
        <v>101</v>
      </c>
      <c r="R154" s="129">
        <f t="shared" si="95"/>
        <v>101</v>
      </c>
    </row>
    <row r="155" spans="1:18" x14ac:dyDescent="0.25">
      <c r="A155" s="103" t="s">
        <v>210</v>
      </c>
      <c r="B155" s="65"/>
      <c r="C155" s="54"/>
      <c r="D155" s="54"/>
      <c r="E155" s="54"/>
      <c r="F155" s="54"/>
      <c r="G155" s="54"/>
      <c r="H155" s="54"/>
      <c r="I155" s="108"/>
      <c r="J155" s="148" t="s">
        <v>211</v>
      </c>
      <c r="K155" s="11" t="s">
        <v>59</v>
      </c>
      <c r="L155" s="11" t="s">
        <v>31</v>
      </c>
      <c r="M155" s="11"/>
      <c r="N155" s="151">
        <v>11800</v>
      </c>
      <c r="O155" s="112">
        <f>N155*1.01</f>
        <v>11918</v>
      </c>
      <c r="P155" s="166">
        <f t="shared" si="96"/>
        <v>12037.18</v>
      </c>
      <c r="Q155" s="288">
        <f t="shared" si="94"/>
        <v>101</v>
      </c>
      <c r="R155" s="129">
        <f t="shared" si="95"/>
        <v>101</v>
      </c>
    </row>
    <row r="156" spans="1:18" x14ac:dyDescent="0.25">
      <c r="A156" s="83" t="s">
        <v>236</v>
      </c>
      <c r="B156" s="105" t="s">
        <v>50</v>
      </c>
      <c r="C156" s="98"/>
      <c r="D156" s="98"/>
      <c r="E156" s="98"/>
      <c r="F156" s="98"/>
      <c r="G156" s="98"/>
      <c r="H156" s="98" t="s">
        <v>192</v>
      </c>
      <c r="I156" s="85"/>
      <c r="J156" s="83" t="s">
        <v>211</v>
      </c>
      <c r="K156" s="84" t="s">
        <v>235</v>
      </c>
      <c r="L156" s="84"/>
      <c r="M156" s="84"/>
      <c r="N156" s="139">
        <f>N157</f>
        <v>5000</v>
      </c>
      <c r="O156" s="140">
        <f>N156*1.01</f>
        <v>5050</v>
      </c>
      <c r="P156" s="168">
        <f>O156*1.01</f>
        <v>5100.5</v>
      </c>
      <c r="Q156" s="340">
        <f>O156/N156*100</f>
        <v>101</v>
      </c>
      <c r="R156" s="187">
        <f>P156/O156*100</f>
        <v>101</v>
      </c>
    </row>
    <row r="157" spans="1:18" x14ac:dyDescent="0.25">
      <c r="A157" s="103" t="s">
        <v>236</v>
      </c>
      <c r="B157" s="65"/>
      <c r="C157" s="54"/>
      <c r="D157" s="54"/>
      <c r="E157" s="54"/>
      <c r="F157" s="54"/>
      <c r="G157" s="54"/>
      <c r="H157" s="54"/>
      <c r="I157" s="108"/>
      <c r="J157" s="148" t="s">
        <v>211</v>
      </c>
      <c r="K157" s="11" t="s">
        <v>14</v>
      </c>
      <c r="L157" s="11" t="s">
        <v>15</v>
      </c>
      <c r="M157" s="11"/>
      <c r="N157" s="151">
        <f>N158</f>
        <v>5000</v>
      </c>
      <c r="O157" s="111">
        <f>N157*1.01</f>
        <v>5050</v>
      </c>
      <c r="P157" s="166">
        <f>O157*1.01</f>
        <v>5100.5</v>
      </c>
      <c r="Q157" s="375">
        <f>O157/N157*100</f>
        <v>101</v>
      </c>
      <c r="R157" s="360">
        <f>P157/O157*100</f>
        <v>101</v>
      </c>
    </row>
    <row r="158" spans="1:18" x14ac:dyDescent="0.25">
      <c r="A158" s="103" t="s">
        <v>236</v>
      </c>
      <c r="B158" s="65"/>
      <c r="C158" s="54"/>
      <c r="D158" s="54"/>
      <c r="E158" s="54"/>
      <c r="F158" s="54"/>
      <c r="G158" s="54"/>
      <c r="H158" s="54"/>
      <c r="I158" s="108"/>
      <c r="J158" s="148" t="s">
        <v>211</v>
      </c>
      <c r="K158" s="11" t="s">
        <v>59</v>
      </c>
      <c r="L158" s="11" t="s">
        <v>31</v>
      </c>
      <c r="M158" s="11"/>
      <c r="N158" s="414">
        <v>5000</v>
      </c>
      <c r="O158" s="413">
        <f>N158*1.01</f>
        <v>5050</v>
      </c>
      <c r="P158" s="415">
        <v>5000</v>
      </c>
      <c r="Q158" s="375">
        <f>O158/N158*100</f>
        <v>101</v>
      </c>
      <c r="R158" s="360">
        <v>101</v>
      </c>
    </row>
    <row r="159" spans="1:18" x14ac:dyDescent="0.25">
      <c r="A159" s="141"/>
      <c r="B159" s="146"/>
      <c r="C159" s="118"/>
      <c r="D159" s="118"/>
      <c r="E159" s="118"/>
      <c r="F159" s="118"/>
      <c r="G159" s="118"/>
      <c r="H159" s="118"/>
      <c r="I159" s="120"/>
      <c r="J159" s="141"/>
      <c r="K159" s="119" t="s">
        <v>115</v>
      </c>
      <c r="L159" s="119"/>
      <c r="M159" s="119"/>
      <c r="N159" s="410">
        <f>SUM(N160)</f>
        <v>21000</v>
      </c>
      <c r="O159" s="411">
        <f t="shared" ref="O159:P160" si="97">N159*1.01</f>
        <v>21210</v>
      </c>
      <c r="P159" s="412">
        <f t="shared" si="97"/>
        <v>21422.1</v>
      </c>
      <c r="Q159" s="387">
        <f>O159/N159*100</f>
        <v>101</v>
      </c>
      <c r="R159" s="351">
        <f>P159/O159*100</f>
        <v>101</v>
      </c>
    </row>
    <row r="160" spans="1:18" x14ac:dyDescent="0.25">
      <c r="A160" s="86"/>
      <c r="B160" s="87"/>
      <c r="C160" s="71"/>
      <c r="D160" s="71"/>
      <c r="E160" s="71"/>
      <c r="F160" s="71"/>
      <c r="G160" s="71"/>
      <c r="H160" s="71"/>
      <c r="I160" s="88"/>
      <c r="J160" s="149" t="s">
        <v>101</v>
      </c>
      <c r="K160" s="64" t="s">
        <v>102</v>
      </c>
      <c r="L160" s="64"/>
      <c r="M160" s="64"/>
      <c r="N160" s="330">
        <f>N161+N168+N172</f>
        <v>21000</v>
      </c>
      <c r="O160" s="416">
        <f>O161+O168+O172</f>
        <v>21210</v>
      </c>
      <c r="P160" s="332">
        <f t="shared" si="97"/>
        <v>21422.1</v>
      </c>
      <c r="Q160" s="386">
        <f t="shared" ref="Q160:Q175" si="98">O160/N160*100</f>
        <v>101</v>
      </c>
      <c r="R160" s="353">
        <f t="shared" ref="R160:R175" si="99">P160/O160*100</f>
        <v>101</v>
      </c>
    </row>
    <row r="161" spans="1:18" x14ac:dyDescent="0.25">
      <c r="A161" s="104" t="s">
        <v>160</v>
      </c>
      <c r="B161" s="145" t="s">
        <v>50</v>
      </c>
      <c r="C161" s="90"/>
      <c r="D161" s="90" t="s">
        <v>6</v>
      </c>
      <c r="E161" s="90" t="s">
        <v>14</v>
      </c>
      <c r="F161" s="90"/>
      <c r="G161" s="90"/>
      <c r="H161" s="90"/>
      <c r="I161" s="92"/>
      <c r="J161" s="104"/>
      <c r="K161" s="91" t="s">
        <v>145</v>
      </c>
      <c r="L161" s="91"/>
      <c r="M161" s="91"/>
      <c r="N161" s="137">
        <f>N162+N165</f>
        <v>16000</v>
      </c>
      <c r="O161" s="138">
        <f t="shared" ref="O161:P161" si="100">O162+O165</f>
        <v>16160</v>
      </c>
      <c r="P161" s="167">
        <f t="shared" si="100"/>
        <v>16321.6</v>
      </c>
      <c r="Q161" s="185">
        <f t="shared" si="98"/>
        <v>101</v>
      </c>
      <c r="R161" s="186">
        <f t="shared" si="99"/>
        <v>101</v>
      </c>
    </row>
    <row r="162" spans="1:18" x14ac:dyDescent="0.25">
      <c r="A162" s="83" t="s">
        <v>184</v>
      </c>
      <c r="B162" s="105" t="s">
        <v>50</v>
      </c>
      <c r="C162" s="98"/>
      <c r="D162" s="98"/>
      <c r="E162" s="98" t="s">
        <v>14</v>
      </c>
      <c r="F162" s="98"/>
      <c r="G162" s="98"/>
      <c r="H162" s="98"/>
      <c r="I162" s="85"/>
      <c r="J162" s="83">
        <v>1070</v>
      </c>
      <c r="K162" s="84" t="s">
        <v>221</v>
      </c>
      <c r="L162" s="84"/>
      <c r="M162" s="84"/>
      <c r="N162" s="381">
        <f>N163</f>
        <v>15000</v>
      </c>
      <c r="O162" s="383">
        <f t="shared" ref="O162:P163" si="101">N162*1.01</f>
        <v>15150</v>
      </c>
      <c r="P162" s="335">
        <f t="shared" si="101"/>
        <v>15301.5</v>
      </c>
      <c r="Q162" s="340">
        <f t="shared" si="98"/>
        <v>101</v>
      </c>
      <c r="R162" s="187">
        <f t="shared" si="99"/>
        <v>101</v>
      </c>
    </row>
    <row r="163" spans="1:18" ht="13.15" customHeight="1" x14ac:dyDescent="0.25">
      <c r="A163" s="102" t="s">
        <v>184</v>
      </c>
      <c r="B163" s="54"/>
      <c r="C163" s="54"/>
      <c r="D163" s="54"/>
      <c r="E163" s="54"/>
      <c r="F163" s="54"/>
      <c r="G163" s="54"/>
      <c r="H163" s="54"/>
      <c r="I163" s="11"/>
      <c r="J163" s="100" t="s">
        <v>69</v>
      </c>
      <c r="K163" s="11">
        <v>3</v>
      </c>
      <c r="L163" s="11" t="s">
        <v>13</v>
      </c>
      <c r="M163" s="11"/>
      <c r="N163" s="121">
        <f>N164</f>
        <v>15000</v>
      </c>
      <c r="O163" s="122">
        <f t="shared" si="101"/>
        <v>15150</v>
      </c>
      <c r="P163" s="208">
        <f t="shared" si="101"/>
        <v>15301.5</v>
      </c>
      <c r="Q163" s="342">
        <f t="shared" si="98"/>
        <v>101</v>
      </c>
      <c r="R163" s="343">
        <f t="shared" si="99"/>
        <v>101</v>
      </c>
    </row>
    <row r="164" spans="1:18" ht="13.9" customHeight="1" x14ac:dyDescent="0.25">
      <c r="A164" s="103" t="s">
        <v>184</v>
      </c>
      <c r="B164" s="54"/>
      <c r="C164" s="54"/>
      <c r="D164" s="54"/>
      <c r="E164" s="54"/>
      <c r="F164" s="54"/>
      <c r="G164" s="54"/>
      <c r="H164" s="54"/>
      <c r="I164" s="11"/>
      <c r="J164" s="148" t="s">
        <v>69</v>
      </c>
      <c r="K164" s="11">
        <v>37</v>
      </c>
      <c r="L164" s="11" t="s">
        <v>64</v>
      </c>
      <c r="M164" s="11"/>
      <c r="N164" s="123">
        <v>15000</v>
      </c>
      <c r="O164" s="112">
        <f>N164*1.01</f>
        <v>15150</v>
      </c>
      <c r="P164" s="166">
        <f>O164*1.01</f>
        <v>15301.5</v>
      </c>
      <c r="Q164" s="344">
        <f t="shared" si="98"/>
        <v>101</v>
      </c>
      <c r="R164" s="129">
        <f t="shared" si="99"/>
        <v>101</v>
      </c>
    </row>
    <row r="165" spans="1:18" x14ac:dyDescent="0.25">
      <c r="A165" s="83" t="s">
        <v>185</v>
      </c>
      <c r="B165" s="105" t="s">
        <v>50</v>
      </c>
      <c r="C165" s="98"/>
      <c r="D165" s="98"/>
      <c r="E165" s="98" t="s">
        <v>14</v>
      </c>
      <c r="F165" s="98"/>
      <c r="G165" s="98"/>
      <c r="H165" s="98"/>
      <c r="I165" s="85"/>
      <c r="J165" s="83">
        <v>1070</v>
      </c>
      <c r="K165" s="84" t="s">
        <v>146</v>
      </c>
      <c r="L165" s="84"/>
      <c r="M165" s="84"/>
      <c r="N165" s="160">
        <f>N166</f>
        <v>1000</v>
      </c>
      <c r="O165" s="161">
        <f t="shared" ref="O165:P175" si="102">N165*1.01</f>
        <v>1010</v>
      </c>
      <c r="P165" s="168">
        <f t="shared" si="102"/>
        <v>1020.1</v>
      </c>
      <c r="Q165" s="340">
        <f t="shared" si="98"/>
        <v>101</v>
      </c>
      <c r="R165" s="187">
        <f t="shared" si="99"/>
        <v>101</v>
      </c>
    </row>
    <row r="166" spans="1:18" x14ac:dyDescent="0.25">
      <c r="A166" s="102" t="s">
        <v>185</v>
      </c>
      <c r="B166" s="107"/>
      <c r="C166" s="107"/>
      <c r="D166" s="107"/>
      <c r="E166" s="107"/>
      <c r="F166" s="107"/>
      <c r="G166" s="107"/>
      <c r="H166" s="107"/>
      <c r="I166" s="110"/>
      <c r="J166" s="100" t="s">
        <v>69</v>
      </c>
      <c r="K166" s="110">
        <v>3</v>
      </c>
      <c r="L166" s="110" t="s">
        <v>13</v>
      </c>
      <c r="M166" s="110"/>
      <c r="N166" s="121">
        <f>N167</f>
        <v>1000</v>
      </c>
      <c r="O166" s="122">
        <f t="shared" si="102"/>
        <v>1010</v>
      </c>
      <c r="P166" s="208">
        <f t="shared" si="102"/>
        <v>1020.1</v>
      </c>
      <c r="Q166" s="342">
        <f t="shared" si="98"/>
        <v>101</v>
      </c>
      <c r="R166" s="343">
        <f t="shared" si="99"/>
        <v>101</v>
      </c>
    </row>
    <row r="167" spans="1:18" x14ac:dyDescent="0.25">
      <c r="A167" s="103" t="s">
        <v>185</v>
      </c>
      <c r="B167" s="54"/>
      <c r="C167" s="54"/>
      <c r="D167" s="54"/>
      <c r="E167" s="54"/>
      <c r="F167" s="54"/>
      <c r="G167" s="54"/>
      <c r="H167" s="54"/>
      <c r="I167" s="11"/>
      <c r="J167" s="148" t="s">
        <v>69</v>
      </c>
      <c r="K167" s="11">
        <v>37</v>
      </c>
      <c r="L167" s="11" t="s">
        <v>64</v>
      </c>
      <c r="M167" s="11"/>
      <c r="N167" s="123">
        <v>1000</v>
      </c>
      <c r="O167" s="112">
        <f t="shared" si="102"/>
        <v>1010</v>
      </c>
      <c r="P167" s="166">
        <f t="shared" si="102"/>
        <v>1020.1</v>
      </c>
      <c r="Q167" s="344">
        <f t="shared" si="98"/>
        <v>101</v>
      </c>
      <c r="R167" s="129">
        <f t="shared" si="99"/>
        <v>101</v>
      </c>
    </row>
    <row r="168" spans="1:18" ht="12.6" customHeight="1" x14ac:dyDescent="0.25">
      <c r="A168" s="104" t="s">
        <v>161</v>
      </c>
      <c r="B168" s="145" t="s">
        <v>50</v>
      </c>
      <c r="C168" s="90"/>
      <c r="D168" s="90"/>
      <c r="E168" s="90" t="s">
        <v>14</v>
      </c>
      <c r="F168" s="90"/>
      <c r="G168" s="90"/>
      <c r="H168" s="90"/>
      <c r="I168" s="92"/>
      <c r="J168" s="104"/>
      <c r="K168" s="91" t="s">
        <v>147</v>
      </c>
      <c r="L168" s="91"/>
      <c r="M168" s="91"/>
      <c r="N168" s="159">
        <f>N169</f>
        <v>3000</v>
      </c>
      <c r="O168" s="177">
        <f t="shared" si="102"/>
        <v>3030</v>
      </c>
      <c r="P168" s="167">
        <f t="shared" si="102"/>
        <v>3060.3</v>
      </c>
      <c r="Q168" s="185">
        <f t="shared" si="98"/>
        <v>101</v>
      </c>
      <c r="R168" s="186">
        <f t="shared" si="99"/>
        <v>101</v>
      </c>
    </row>
    <row r="169" spans="1:18" x14ac:dyDescent="0.25">
      <c r="A169" s="83" t="s">
        <v>186</v>
      </c>
      <c r="B169" s="105" t="s">
        <v>50</v>
      </c>
      <c r="C169" s="98"/>
      <c r="D169" s="98"/>
      <c r="E169" s="98" t="s">
        <v>14</v>
      </c>
      <c r="F169" s="98"/>
      <c r="G169" s="98"/>
      <c r="H169" s="98"/>
      <c r="I169" s="85"/>
      <c r="J169" s="83">
        <v>1040</v>
      </c>
      <c r="K169" s="84" t="s">
        <v>148</v>
      </c>
      <c r="L169" s="84"/>
      <c r="M169" s="84"/>
      <c r="N169" s="160">
        <f>N170</f>
        <v>3000</v>
      </c>
      <c r="O169" s="161">
        <f t="shared" si="102"/>
        <v>3030</v>
      </c>
      <c r="P169" s="168">
        <f t="shared" si="102"/>
        <v>3060.3</v>
      </c>
      <c r="Q169" s="340">
        <f t="shared" si="98"/>
        <v>101</v>
      </c>
      <c r="R169" s="187">
        <f t="shared" si="99"/>
        <v>101</v>
      </c>
    </row>
    <row r="170" spans="1:18" x14ac:dyDescent="0.25">
      <c r="A170" s="103" t="s">
        <v>186</v>
      </c>
      <c r="B170" s="65"/>
      <c r="C170" s="54"/>
      <c r="D170" s="54"/>
      <c r="E170" s="54"/>
      <c r="F170" s="54"/>
      <c r="G170" s="54"/>
      <c r="H170" s="54"/>
      <c r="I170" s="108"/>
      <c r="J170" s="148" t="s">
        <v>70</v>
      </c>
      <c r="K170" s="11">
        <v>3</v>
      </c>
      <c r="L170" s="11" t="s">
        <v>13</v>
      </c>
      <c r="M170" s="11"/>
      <c r="N170" s="123">
        <f>N171</f>
        <v>3000</v>
      </c>
      <c r="O170" s="112">
        <f t="shared" si="102"/>
        <v>3030</v>
      </c>
      <c r="P170" s="166">
        <f t="shared" si="102"/>
        <v>3060.3</v>
      </c>
      <c r="Q170" s="341">
        <f t="shared" si="98"/>
        <v>101</v>
      </c>
      <c r="R170" s="129">
        <f t="shared" si="99"/>
        <v>101</v>
      </c>
    </row>
    <row r="171" spans="1:18" x14ac:dyDescent="0.25">
      <c r="A171" s="103" t="s">
        <v>186</v>
      </c>
      <c r="B171" s="65"/>
      <c r="C171" s="54"/>
      <c r="D171" s="54"/>
      <c r="E171" s="54"/>
      <c r="F171" s="54"/>
      <c r="G171" s="54"/>
      <c r="H171" s="54"/>
      <c r="I171" s="108"/>
      <c r="J171" s="148" t="s">
        <v>70</v>
      </c>
      <c r="K171" s="11">
        <v>37</v>
      </c>
      <c r="L171" s="11" t="s">
        <v>64</v>
      </c>
      <c r="M171" s="11"/>
      <c r="N171" s="123">
        <v>3000</v>
      </c>
      <c r="O171" s="112">
        <f t="shared" si="102"/>
        <v>3030</v>
      </c>
      <c r="P171" s="166">
        <f t="shared" si="102"/>
        <v>3060.3</v>
      </c>
      <c r="Q171" s="341">
        <f t="shared" si="98"/>
        <v>101</v>
      </c>
      <c r="R171" s="129">
        <f t="shared" si="99"/>
        <v>101</v>
      </c>
    </row>
    <row r="172" spans="1:18" x14ac:dyDescent="0.25">
      <c r="A172" s="104" t="s">
        <v>162</v>
      </c>
      <c r="B172" s="145" t="s">
        <v>50</v>
      </c>
      <c r="C172" s="90"/>
      <c r="D172" s="90"/>
      <c r="E172" s="90" t="s">
        <v>14</v>
      </c>
      <c r="F172" s="90"/>
      <c r="G172" s="90"/>
      <c r="H172" s="90"/>
      <c r="I172" s="92"/>
      <c r="J172" s="104"/>
      <c r="K172" s="91" t="s">
        <v>149</v>
      </c>
      <c r="L172" s="91"/>
      <c r="M172" s="91"/>
      <c r="N172" s="159">
        <f>N173</f>
        <v>2000</v>
      </c>
      <c r="O172" s="177">
        <f t="shared" si="102"/>
        <v>2020</v>
      </c>
      <c r="P172" s="167">
        <f t="shared" si="102"/>
        <v>2040.2</v>
      </c>
      <c r="Q172" s="185">
        <f t="shared" si="98"/>
        <v>101</v>
      </c>
      <c r="R172" s="186">
        <f t="shared" si="99"/>
        <v>101</v>
      </c>
    </row>
    <row r="173" spans="1:18" ht="28.9" customHeight="1" x14ac:dyDescent="0.25">
      <c r="A173" s="83" t="s">
        <v>187</v>
      </c>
      <c r="B173" s="105" t="s">
        <v>50</v>
      </c>
      <c r="C173" s="98"/>
      <c r="D173" s="98"/>
      <c r="E173" s="98" t="s">
        <v>14</v>
      </c>
      <c r="F173" s="98"/>
      <c r="G173" s="98"/>
      <c r="H173" s="98"/>
      <c r="I173" s="85"/>
      <c r="J173" s="83">
        <v>1090</v>
      </c>
      <c r="K173" s="389" t="s">
        <v>212</v>
      </c>
      <c r="L173" s="486" t="s">
        <v>239</v>
      </c>
      <c r="M173" s="487"/>
      <c r="N173" s="160">
        <f>N174</f>
        <v>2000</v>
      </c>
      <c r="O173" s="161">
        <f t="shared" si="102"/>
        <v>2020</v>
      </c>
      <c r="P173" s="168">
        <f t="shared" si="102"/>
        <v>2040.2</v>
      </c>
      <c r="Q173" s="340">
        <f t="shared" si="98"/>
        <v>101</v>
      </c>
      <c r="R173" s="187">
        <f t="shared" si="99"/>
        <v>101</v>
      </c>
    </row>
    <row r="174" spans="1:18" x14ac:dyDescent="0.25">
      <c r="A174" s="102" t="s">
        <v>187</v>
      </c>
      <c r="B174" s="106"/>
      <c r="C174" s="107"/>
      <c r="D174" s="107"/>
      <c r="E174" s="107"/>
      <c r="F174" s="107"/>
      <c r="G174" s="107"/>
      <c r="H174" s="107"/>
      <c r="I174" s="99"/>
      <c r="J174" s="100" t="s">
        <v>71</v>
      </c>
      <c r="K174" s="110">
        <v>3</v>
      </c>
      <c r="L174" s="110" t="s">
        <v>13</v>
      </c>
      <c r="M174" s="110"/>
      <c r="N174" s="121">
        <f>N175</f>
        <v>2000</v>
      </c>
      <c r="O174" s="122">
        <f t="shared" si="102"/>
        <v>2020</v>
      </c>
      <c r="P174" s="208">
        <f t="shared" si="102"/>
        <v>2040.2</v>
      </c>
      <c r="Q174" s="384">
        <f t="shared" si="98"/>
        <v>101</v>
      </c>
      <c r="R174" s="343">
        <f t="shared" si="99"/>
        <v>101</v>
      </c>
    </row>
    <row r="175" spans="1:18" x14ac:dyDescent="0.25">
      <c r="A175" s="101" t="s">
        <v>187</v>
      </c>
      <c r="B175" s="109"/>
      <c r="C175" s="66"/>
      <c r="D175" s="66"/>
      <c r="E175" s="66"/>
      <c r="F175" s="66"/>
      <c r="G175" s="66"/>
      <c r="H175" s="66"/>
      <c r="I175" s="96"/>
      <c r="J175" s="97" t="s">
        <v>71</v>
      </c>
      <c r="K175" s="13">
        <v>38</v>
      </c>
      <c r="L175" s="13" t="s">
        <v>54</v>
      </c>
      <c r="M175" s="13"/>
      <c r="N175" s="125">
        <v>2000</v>
      </c>
      <c r="O175" s="126">
        <f t="shared" si="102"/>
        <v>2020</v>
      </c>
      <c r="P175" s="209">
        <f t="shared" si="102"/>
        <v>2040.2</v>
      </c>
      <c r="Q175" s="385">
        <f t="shared" si="98"/>
        <v>101</v>
      </c>
      <c r="R175" s="347">
        <f t="shared" si="99"/>
        <v>101</v>
      </c>
    </row>
    <row r="176" spans="1:18" ht="13.1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8" x14ac:dyDescent="0.25">
      <c r="A177" s="482" t="s">
        <v>73</v>
      </c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</row>
    <row r="178" spans="1:18" x14ac:dyDescent="0.25">
      <c r="A178" s="327" t="s">
        <v>230</v>
      </c>
      <c r="B178" s="327"/>
      <c r="C178" s="327"/>
      <c r="D178" s="327"/>
      <c r="E178" s="327"/>
      <c r="F178" s="327"/>
      <c r="G178" s="327"/>
      <c r="H178" s="327"/>
      <c r="I178" s="327"/>
      <c r="J178" s="327"/>
      <c r="K178" s="327"/>
      <c r="L178" s="328"/>
      <c r="M178" s="328"/>
      <c r="N178" s="328"/>
      <c r="O178" s="328"/>
      <c r="P178" s="328"/>
      <c r="Q178" s="328"/>
      <c r="R178" s="328"/>
    </row>
    <row r="179" spans="1:18" x14ac:dyDescent="0.25">
      <c r="A179" s="1"/>
      <c r="B179" s="7"/>
      <c r="C179" s="7"/>
      <c r="D179" s="7"/>
      <c r="E179" s="7"/>
      <c r="F179" s="7"/>
      <c r="G179" s="7"/>
      <c r="H179" s="7"/>
      <c r="I179" s="6"/>
      <c r="J179" s="6"/>
      <c r="K179" s="6"/>
    </row>
    <row r="180" spans="1:18" ht="21.6" customHeight="1" x14ac:dyDescent="0.25">
      <c r="A180" s="55" t="s">
        <v>283</v>
      </c>
      <c r="B180" s="56"/>
      <c r="C180" s="56"/>
      <c r="D180" s="56"/>
      <c r="E180" s="8"/>
      <c r="F180" s="8"/>
      <c r="G180" s="8" t="s">
        <v>4</v>
      </c>
      <c r="H180" s="9" t="s">
        <v>4</v>
      </c>
      <c r="I180" s="8"/>
      <c r="J180" s="8"/>
      <c r="K180" s="8"/>
    </row>
    <row r="181" spans="1:18" x14ac:dyDescent="0.25">
      <c r="A181" s="55" t="s">
        <v>284</v>
      </c>
      <c r="B181" s="56"/>
      <c r="C181" s="56"/>
      <c r="D181" s="56"/>
      <c r="E181" s="8"/>
      <c r="F181" s="8"/>
      <c r="G181" s="326"/>
      <c r="H181" s="9" t="s">
        <v>4</v>
      </c>
      <c r="I181" s="8"/>
      <c r="J181" s="8"/>
      <c r="K181" s="8"/>
      <c r="L181" s="484" t="s">
        <v>227</v>
      </c>
      <c r="M181" s="484"/>
    </row>
    <row r="182" spans="1:18" x14ac:dyDescent="0.25">
      <c r="A182" s="55"/>
      <c r="B182" s="56"/>
      <c r="C182" s="56"/>
      <c r="D182" s="56"/>
      <c r="E182" s="8"/>
      <c r="F182" s="8"/>
      <c r="G182" s="326"/>
      <c r="H182" s="481"/>
      <c r="I182" s="481"/>
      <c r="J182" s="481"/>
      <c r="K182" s="481"/>
      <c r="L182" s="484" t="s">
        <v>285</v>
      </c>
      <c r="M182" s="484"/>
      <c r="O182" s="481" t="s">
        <v>286</v>
      </c>
      <c r="P182" s="481"/>
      <c r="Q182" s="481"/>
      <c r="R182" s="481"/>
    </row>
    <row r="183" spans="1:18" x14ac:dyDescent="0.25">
      <c r="A183" s="483" t="s">
        <v>282</v>
      </c>
      <c r="B183" s="483"/>
      <c r="C183" s="483"/>
      <c r="D183" s="483"/>
      <c r="E183" s="483"/>
      <c r="F183" s="483"/>
      <c r="G183" s="483"/>
      <c r="H183" s="483"/>
      <c r="I183" s="56"/>
      <c r="J183" s="56"/>
      <c r="K183" s="56"/>
      <c r="O183" s="481" t="s">
        <v>287</v>
      </c>
      <c r="P183" s="481"/>
      <c r="Q183" s="481"/>
      <c r="R183" s="481"/>
    </row>
    <row r="184" spans="1:18" x14ac:dyDescent="0.25">
      <c r="A184" s="8"/>
      <c r="B184" s="8"/>
      <c r="C184" s="8"/>
      <c r="D184" s="8"/>
      <c r="E184" s="8"/>
      <c r="F184" s="8"/>
      <c r="G184" s="8"/>
      <c r="H184" s="481"/>
      <c r="I184" s="481"/>
      <c r="J184" s="481"/>
      <c r="K184" s="481"/>
    </row>
  </sheetData>
  <mergeCells count="33">
    <mergeCell ref="A4:R4"/>
    <mergeCell ref="A1:R1"/>
    <mergeCell ref="A3:R3"/>
    <mergeCell ref="L45:M45"/>
    <mergeCell ref="N14:N15"/>
    <mergeCell ref="O14:O15"/>
    <mergeCell ref="P14:P15"/>
    <mergeCell ref="R14:R15"/>
    <mergeCell ref="Q14:Q15"/>
    <mergeCell ref="L35:M35"/>
    <mergeCell ref="A14:A15"/>
    <mergeCell ref="B14:B15"/>
    <mergeCell ref="C14:C15"/>
    <mergeCell ref="D14:D15"/>
    <mergeCell ref="E14:E15"/>
    <mergeCell ref="F14:F15"/>
    <mergeCell ref="G14:G15"/>
    <mergeCell ref="H14:H15"/>
    <mergeCell ref="J14:J15"/>
    <mergeCell ref="L28:M28"/>
    <mergeCell ref="L29:M29"/>
    <mergeCell ref="L31:M31"/>
    <mergeCell ref="L34:M34"/>
    <mergeCell ref="H182:K182"/>
    <mergeCell ref="L173:M173"/>
    <mergeCell ref="L46:M46"/>
    <mergeCell ref="H184:K184"/>
    <mergeCell ref="A177:R177"/>
    <mergeCell ref="A183:H183"/>
    <mergeCell ref="O182:R182"/>
    <mergeCell ref="O183:R183"/>
    <mergeCell ref="L181:M181"/>
    <mergeCell ref="L182:M1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mobes</cp:lastModifiedBy>
  <cp:lastPrinted>2022-11-16T07:20:19Z</cp:lastPrinted>
  <dcterms:created xsi:type="dcterms:W3CDTF">2018-11-09T08:18:00Z</dcterms:created>
  <dcterms:modified xsi:type="dcterms:W3CDTF">2022-11-23T13:56:39Z</dcterms:modified>
</cp:coreProperties>
</file>